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<sst xmlns="http://schemas.openxmlformats.org/spreadsheetml/2006/main" count="316" uniqueCount="133">
  <si>
    <t>Тур 2</t>
  </si>
  <si>
    <t>Итог</t>
  </si>
  <si>
    <t>прогноз</t>
  </si>
  <si>
    <t>очки</t>
  </si>
  <si>
    <t>10211310101122102112</t>
  </si>
  <si>
    <t>Игрок 13</t>
  </si>
  <si>
    <t>Игрок 14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</si>
  <si>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</si>
  <si>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</si>
  <si>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</si>
  <si>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</si>
  <si>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</si>
  <si>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</si>
  <si>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</si>
  <si>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</si>
  <si>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</si>
  <si>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</si>
  <si>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9</t>
  </si>
  <si>
    <t>Команда 10</t>
  </si>
  <si>
    <t>Команда 11</t>
  </si>
  <si>
    <t>Команда 12</t>
  </si>
  <si>
    <t>УДАФФ</t>
  </si>
  <si>
    <t>Тур 1</t>
  </si>
  <si>
    <t>PrimeGang</t>
  </si>
  <si>
    <t>liga1.ru</t>
  </si>
  <si>
    <t>TotalZone.ru.</t>
  </si>
  <si>
    <t>КСП "Торпедо"</t>
  </si>
  <si>
    <t>Red Anfield</t>
  </si>
  <si>
    <t>КСП "Химик"</t>
  </si>
  <si>
    <t>Проф. прогноза</t>
  </si>
  <si>
    <t>Ливерпуль - Арсенал</t>
  </si>
  <si>
    <t>Гамбург - Герта</t>
  </si>
  <si>
    <t xml:space="preserve">Наполи - Милан </t>
  </si>
  <si>
    <t xml:space="preserve">Осасуна - Хетафе </t>
  </si>
  <si>
    <t>Тоттенхэм - Эвертон</t>
  </si>
  <si>
    <t xml:space="preserve">Лацио - Рома </t>
  </si>
  <si>
    <t xml:space="preserve">Штутгарт - Аугсбург </t>
  </si>
  <si>
    <t>Монако - ПСЖ</t>
  </si>
  <si>
    <t>En</t>
  </si>
  <si>
    <t>2211212121122111</t>
  </si>
  <si>
    <t>kipelov1234</t>
  </si>
  <si>
    <t>2120311111122012</t>
  </si>
  <si>
    <t>Трезвость</t>
  </si>
  <si>
    <t>2120211021112111</t>
  </si>
  <si>
    <t xml:space="preserve">Zaker </t>
  </si>
  <si>
    <t>1201202121122111</t>
  </si>
  <si>
    <t>Botafogo</t>
  </si>
  <si>
    <t>1231212011222010</t>
  </si>
  <si>
    <t>Пикас</t>
  </si>
  <si>
    <t>1201201011122100</t>
  </si>
  <si>
    <t>зверь</t>
  </si>
  <si>
    <t>2112210021111111</t>
  </si>
  <si>
    <t>dkdens</t>
  </si>
  <si>
    <t>1011212121121112</t>
  </si>
  <si>
    <t>voldemarka</t>
  </si>
  <si>
    <t>2111210111112122</t>
  </si>
  <si>
    <t>umal72</t>
  </si>
  <si>
    <t>1221211111121211</t>
  </si>
  <si>
    <t>Andrew</t>
  </si>
  <si>
    <t>2111201021010101</t>
  </si>
  <si>
    <t>Димон2007</t>
  </si>
  <si>
    <t>2221210011111112</t>
  </si>
  <si>
    <t>SkVaL</t>
  </si>
  <si>
    <t>Vjazmitsch </t>
  </si>
  <si>
    <t>Горобец </t>
  </si>
  <si>
    <t>Иванович</t>
  </si>
  <si>
    <t>SERG</t>
  </si>
  <si>
    <t>2121211021122101</t>
  </si>
  <si>
    <t>2120211021022012</t>
  </si>
  <si>
    <t>2110212121122111</t>
  </si>
  <si>
    <t>2110211021122011</t>
  </si>
  <si>
    <t>2121101021012101</t>
  </si>
  <si>
    <t>2110211021212112</t>
  </si>
  <si>
    <t>A.Shalaev</t>
  </si>
  <si>
    <t>Татарин</t>
  </si>
  <si>
    <t>Рубик</t>
  </si>
  <si>
    <t>Димыч</t>
  </si>
  <si>
    <t>Expert</t>
  </si>
  <si>
    <t>Казанец</t>
  </si>
  <si>
    <t>1111201020121111</t>
  </si>
  <si>
    <t>1111211021121112</t>
  </si>
  <si>
    <t>1210211111112112</t>
  </si>
  <si>
    <t>2211211121121111</t>
  </si>
  <si>
    <t>2111212121011110</t>
  </si>
  <si>
    <t>1212211121112111</t>
  </si>
  <si>
    <t>С. ПарАвоз</t>
  </si>
  <si>
    <t>Black_Baron</t>
  </si>
  <si>
    <t>vaprol</t>
  </si>
  <si>
    <t>visus</t>
  </si>
  <si>
    <t>Батькович</t>
  </si>
  <si>
    <t>Farar</t>
  </si>
  <si>
    <t>Friedrich</t>
  </si>
  <si>
    <t>1121211021011011</t>
  </si>
  <si>
    <t>1221201121122112</t>
  </si>
  <si>
    <t>2221102111012112</t>
  </si>
  <si>
    <t>2212210021022122</t>
  </si>
  <si>
    <t>2121211021122112</t>
  </si>
  <si>
    <t>2101201021123101</t>
  </si>
  <si>
    <t>ADRIAN</t>
  </si>
  <si>
    <t xml:space="preserve">Gerrard </t>
  </si>
  <si>
    <t xml:space="preserve">Андрюшка </t>
  </si>
  <si>
    <t>Mortalles</t>
  </si>
  <si>
    <t>Tentacruel</t>
  </si>
  <si>
    <t>2211222121122112</t>
  </si>
  <si>
    <t>2121211011011111</t>
  </si>
  <si>
    <t>2111202110132013</t>
  </si>
  <si>
    <t>1211101210211012</t>
  </si>
  <si>
    <t>2221221011112111</t>
  </si>
  <si>
    <t>2112221311021012</t>
  </si>
  <si>
    <t>К.- Суарез</t>
  </si>
  <si>
    <t xml:space="preserve">
raptoroff</t>
  </si>
  <si>
    <t>ЯД</t>
  </si>
  <si>
    <t>ViGaS</t>
  </si>
  <si>
    <t>Sass1954</t>
  </si>
  <si>
    <t>VadimCz</t>
  </si>
  <si>
    <t>Sergo</t>
  </si>
  <si>
    <t>2312211011120023</t>
  </si>
  <si>
    <t>2221111021122112</t>
  </si>
  <si>
    <t>2121212121112012</t>
  </si>
  <si>
    <t>1121212221122121</t>
  </si>
  <si>
    <t>1011101010012112</t>
  </si>
  <si>
    <t>Женек</t>
  </si>
  <si>
    <t>Shplint</t>
  </si>
  <si>
    <t>Den071</t>
  </si>
  <si>
    <t>Yulya</t>
  </si>
  <si>
    <t>Sashilo</t>
  </si>
  <si>
    <t>Уралочка-79</t>
  </si>
  <si>
    <t>2111211121121101</t>
  </si>
  <si>
    <t>2110210020021112</t>
  </si>
  <si>
    <t>2211102221121101</t>
  </si>
  <si>
    <t>1011102221011112</t>
  </si>
  <si>
    <t>1112211002122202</t>
  </si>
  <si>
    <t>1111121121122001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</si>
</sst>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1" fontId="24" fillId="16" borderId="10" xfId="0" applyNumberFormat="1" applyFont="1" applyFill="1" applyBorder="1" applyAlignment="1">
      <alignment horizontal="center"/>
    </xf>
    <xf numFmtId="1" fontId="24" fillId="16" borderId="13" xfId="0" applyNumberFormat="1" applyFont="1" applyFill="1" applyBorder="1" applyAlignment="1">
      <alignment horizontal="center"/>
    </xf>
    <xf numFmtId="1" fontId="26" fillId="16" borderId="10" xfId="0" applyNumberFormat="1" applyFont="1" applyFill="1" applyBorder="1" applyAlignment="1">
      <alignment horizontal="center"/>
    </xf>
    <xf numFmtId="0" fontId="24" fillId="16" borderId="14" xfId="0" applyFont="1" applyFill="1" applyBorder="1" applyAlignment="1">
      <alignment horizontal="center"/>
    </xf>
    <xf numFmtId="1" fontId="26" fillId="16" borderId="14" xfId="0" applyNumberFormat="1" applyFont="1" applyFill="1" applyBorder="1" applyAlignment="1">
      <alignment horizontal="center"/>
    </xf>
    <xf numFmtId="0" fontId="34" fillId="16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1" fontId="24" fillId="8" borderId="12" xfId="0" applyNumberFormat="1" applyFont="1" applyFill="1" applyBorder="1" applyAlignment="1">
      <alignment horizontal="center"/>
    </xf>
    <xf numFmtId="1" fontId="24" fillId="8" borderId="13" xfId="0" applyNumberFormat="1" applyFont="1" applyFill="1" applyBorder="1" applyAlignment="1">
      <alignment horizontal="center"/>
    </xf>
    <xf numFmtId="1" fontId="26" fillId="8" borderId="10" xfId="0" applyNumberFormat="1" applyFont="1" applyFill="1" applyBorder="1" applyAlignment="1">
      <alignment horizontal="center"/>
    </xf>
    <xf numFmtId="0" fontId="36" fillId="8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37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39" fillId="9" borderId="10" xfId="0" applyNumberFormat="1" applyFont="1" applyFill="1" applyBorder="1" applyAlignment="1">
      <alignment horizontal="center"/>
    </xf>
    <xf numFmtId="1" fontId="39" fillId="9" borderId="13" xfId="0" applyNumberFormat="1" applyFont="1" applyFill="1" applyBorder="1" applyAlignment="1">
      <alignment horizontal="center"/>
    </xf>
    <xf numFmtId="1" fontId="38" fillId="9" borderId="10" xfId="0" applyNumberFormat="1" applyFont="1" applyFill="1" applyBorder="1" applyAlignment="1">
      <alignment horizontal="center"/>
    </xf>
    <xf numFmtId="1" fontId="38" fillId="9" borderId="14" xfId="0" applyNumberFormat="1" applyFont="1" applyFill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0" fontId="31" fillId="9" borderId="10" xfId="0" applyFont="1" applyFill="1" applyBorder="1" applyAlignment="1">
      <alignment horizontal="center"/>
    </xf>
    <xf numFmtId="1" fontId="31" fillId="9" borderId="10" xfId="0" applyNumberFormat="1" applyFont="1" applyFill="1" applyBorder="1" applyAlignment="1">
      <alignment horizontal="center"/>
    </xf>
    <xf numFmtId="1" fontId="31" fillId="9" borderId="13" xfId="0" applyNumberFormat="1" applyFont="1" applyFill="1" applyBorder="1" applyAlignment="1">
      <alignment horizontal="center"/>
    </xf>
    <xf numFmtId="1" fontId="29" fillId="9" borderId="10" xfId="0" applyNumberFormat="1" applyFont="1" applyFill="1" applyBorder="1" applyAlignment="1">
      <alignment horizontal="center"/>
    </xf>
    <xf numFmtId="0" fontId="31" fillId="9" borderId="14" xfId="0" applyFont="1" applyFill="1" applyBorder="1" applyAlignment="1">
      <alignment horizontal="center"/>
    </xf>
    <xf numFmtId="1" fontId="29" fillId="9" borderId="14" xfId="0" applyNumberFormat="1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1" fontId="24" fillId="7" borderId="12" xfId="0" applyNumberFormat="1" applyFont="1" applyFill="1" applyBorder="1" applyAlignment="1">
      <alignment horizontal="center"/>
    </xf>
    <xf numFmtId="1" fontId="24" fillId="7" borderId="13" xfId="0" applyNumberFormat="1" applyFont="1" applyFill="1" applyBorder="1" applyAlignment="1">
      <alignment horizontal="center"/>
    </xf>
    <xf numFmtId="1" fontId="26" fillId="7" borderId="10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0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0" fontId="24" fillId="5" borderId="14" xfId="0" applyFont="1" applyFill="1" applyBorder="1" applyAlignment="1">
      <alignment horizontal="center"/>
    </xf>
    <xf numFmtId="1" fontId="26" fillId="5" borderId="14" xfId="0" applyNumberFormat="1" applyFont="1" applyFill="1" applyBorder="1" applyAlignment="1">
      <alignment horizontal="center"/>
    </xf>
    <xf numFmtId="1" fontId="26" fillId="18" borderId="13" xfId="0" applyNumberFormat="1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4" fillId="18" borderId="15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1" fontId="22" fillId="18" borderId="16" xfId="0" applyNumberFormat="1" applyFont="1" applyFill="1" applyBorder="1" applyAlignment="1">
      <alignment horizontal="center"/>
    </xf>
    <xf numFmtId="1" fontId="22" fillId="18" borderId="17" xfId="0" applyNumberFormat="1" applyFont="1" applyFill="1" applyBorder="1" applyAlignment="1">
      <alignment horizontal="center"/>
    </xf>
    <xf numFmtId="1" fontId="22" fillId="18" borderId="18" xfId="0" applyNumberFormat="1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0" fontId="22" fillId="20" borderId="17" xfId="0" applyFont="1" applyFill="1" applyBorder="1" applyAlignment="1">
      <alignment horizontal="center"/>
    </xf>
    <xf numFmtId="0" fontId="22" fillId="20" borderId="20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18" borderId="12" xfId="0" applyNumberFormat="1" applyFont="1" applyFill="1" applyBorder="1" applyAlignment="1">
      <alignment horizontal="center"/>
    </xf>
    <xf numFmtId="1" fontId="27" fillId="18" borderId="13" xfId="0" applyNumberFormat="1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22" xfId="0" applyFont="1" applyFill="1" applyBorder="1" applyAlignment="1">
      <alignment horizontal="center"/>
    </xf>
    <xf numFmtId="0" fontId="24" fillId="18" borderId="22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9" fillId="18" borderId="26" xfId="0" applyFont="1" applyFill="1" applyBorder="1" applyAlignment="1">
      <alignment horizontal="center"/>
    </xf>
    <xf numFmtId="0" fontId="29" fillId="18" borderId="27" xfId="0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0" fontId="22" fillId="5" borderId="19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22" fillId="5" borderId="2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1" fontId="36" fillId="18" borderId="21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21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1" fontId="22" fillId="7" borderId="16" xfId="0" applyNumberFormat="1" applyFont="1" applyFill="1" applyBorder="1" applyAlignment="1">
      <alignment horizontal="center"/>
    </xf>
    <xf numFmtId="1" fontId="22" fillId="7" borderId="17" xfId="0" applyNumberFormat="1" applyFont="1" applyFill="1" applyBorder="1" applyAlignment="1">
      <alignment horizontal="center"/>
    </xf>
    <xf numFmtId="1" fontId="22" fillId="7" borderId="18" xfId="0" applyNumberFormat="1" applyFont="1" applyFill="1" applyBorder="1" applyAlignment="1">
      <alignment horizontal="center"/>
    </xf>
    <xf numFmtId="1" fontId="27" fillId="5" borderId="12" xfId="0" applyNumberFormat="1" applyFont="1" applyFill="1" applyBorder="1" applyAlignment="1">
      <alignment horizontal="center"/>
    </xf>
    <xf numFmtId="1" fontId="27" fillId="5" borderId="13" xfId="0" applyNumberFormat="1" applyFont="1" applyFill="1" applyBorder="1" applyAlignment="1">
      <alignment horizontal="center"/>
    </xf>
    <xf numFmtId="1" fontId="27" fillId="5" borderId="14" xfId="0" applyNumberFormat="1" applyFont="1" applyFill="1" applyBorder="1" applyAlignment="1">
      <alignment horizontal="center"/>
    </xf>
    <xf numFmtId="1" fontId="27" fillId="7" borderId="12" xfId="0" applyNumberFormat="1" applyFont="1" applyFill="1" applyBorder="1" applyAlignment="1">
      <alignment horizontal="center"/>
    </xf>
    <xf numFmtId="1" fontId="27" fillId="7" borderId="13" xfId="0" applyNumberFormat="1" applyFont="1" applyFill="1" applyBorder="1" applyAlignment="1">
      <alignment horizontal="center"/>
    </xf>
    <xf numFmtId="1" fontId="27" fillId="7" borderId="10" xfId="0" applyNumberFormat="1" applyFont="1" applyFill="1" applyBorder="1" applyAlignment="1">
      <alignment horizontal="center"/>
    </xf>
    <xf numFmtId="0" fontId="24" fillId="5" borderId="21" xfId="0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1" fontId="27" fillId="5" borderId="10" xfId="0" applyNumberFormat="1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center"/>
    </xf>
    <xf numFmtId="0" fontId="24" fillId="7" borderId="13" xfId="0" applyFont="1" applyFill="1" applyBorder="1" applyAlignment="1">
      <alignment horizontal="center"/>
    </xf>
    <xf numFmtId="0" fontId="29" fillId="7" borderId="26" xfId="0" applyFont="1" applyFill="1" applyBorder="1" applyAlignment="1">
      <alignment horizontal="center"/>
    </xf>
    <xf numFmtId="0" fontId="29" fillId="7" borderId="27" xfId="0" applyFont="1" applyFill="1" applyBorder="1" applyAlignment="1">
      <alignment horizontal="center"/>
    </xf>
    <xf numFmtId="0" fontId="29" fillId="7" borderId="23" xfId="0" applyFont="1" applyFill="1" applyBorder="1" applyAlignment="1">
      <alignment horizontal="center"/>
    </xf>
    <xf numFmtId="0" fontId="29" fillId="5" borderId="23" xfId="0" applyFont="1" applyFill="1" applyBorder="1" applyAlignment="1">
      <alignment horizontal="center"/>
    </xf>
    <xf numFmtId="0" fontId="29" fillId="5" borderId="24" xfId="0" applyFont="1" applyFill="1" applyBorder="1" applyAlignment="1">
      <alignment horizontal="center"/>
    </xf>
    <xf numFmtId="0" fontId="29" fillId="5" borderId="25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1" fontId="22" fillId="7" borderId="21" xfId="0" applyNumberFormat="1" applyFont="1" applyFill="1" applyBorder="1" applyAlignment="1">
      <alignment horizontal="center"/>
    </xf>
    <xf numFmtId="1" fontId="22" fillId="7" borderId="13" xfId="0" applyNumberFormat="1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1" fontId="22" fillId="5" borderId="21" xfId="0" applyNumberFormat="1" applyFont="1" applyFill="1" applyBorder="1" applyAlignment="1">
      <alignment horizontal="center"/>
    </xf>
    <xf numFmtId="1" fontId="22" fillId="5" borderId="13" xfId="0" applyNumberFormat="1" applyFont="1" applyFill="1" applyBorder="1" applyAlignment="1">
      <alignment horizontal="center"/>
    </xf>
    <xf numFmtId="0" fontId="22" fillId="9" borderId="19" xfId="0" applyFont="1" applyFill="1" applyBorder="1" applyAlignment="1">
      <alignment horizontal="center"/>
    </xf>
    <xf numFmtId="0" fontId="22" fillId="9" borderId="17" xfId="0" applyFont="1" applyFill="1" applyBorder="1" applyAlignment="1">
      <alignment horizontal="center"/>
    </xf>
    <xf numFmtId="0" fontId="22" fillId="9" borderId="20" xfId="0" applyFont="1" applyFill="1" applyBorder="1" applyAlignment="1">
      <alignment horizontal="center"/>
    </xf>
    <xf numFmtId="1" fontId="22" fillId="8" borderId="16" xfId="0" applyNumberFormat="1" applyFont="1" applyFill="1" applyBorder="1" applyAlignment="1">
      <alignment horizontal="center"/>
    </xf>
    <xf numFmtId="1" fontId="22" fillId="8" borderId="17" xfId="0" applyNumberFormat="1" applyFont="1" applyFill="1" applyBorder="1" applyAlignment="1">
      <alignment horizontal="center"/>
    </xf>
    <xf numFmtId="1" fontId="22" fillId="8" borderId="18" xfId="0" applyNumberFormat="1" applyFont="1" applyFill="1" applyBorder="1" applyAlignment="1">
      <alignment horizontal="center"/>
    </xf>
    <xf numFmtId="1" fontId="40" fillId="9" borderId="12" xfId="0" applyNumberFormat="1" applyFont="1" applyFill="1" applyBorder="1" applyAlignment="1">
      <alignment horizontal="center"/>
    </xf>
    <xf numFmtId="1" fontId="40" fillId="9" borderId="13" xfId="0" applyNumberFormat="1" applyFont="1" applyFill="1" applyBorder="1" applyAlignment="1">
      <alignment horizontal="center"/>
    </xf>
    <xf numFmtId="1" fontId="40" fillId="9" borderId="14" xfId="0" applyNumberFormat="1" applyFont="1" applyFill="1" applyBorder="1" applyAlignment="1">
      <alignment horizontal="center"/>
    </xf>
    <xf numFmtId="1" fontId="27" fillId="8" borderId="12" xfId="0" applyNumberFormat="1" applyFont="1" applyFill="1" applyBorder="1" applyAlignment="1">
      <alignment horizontal="center"/>
    </xf>
    <xf numFmtId="1" fontId="27" fillId="8" borderId="13" xfId="0" applyNumberFormat="1" applyFont="1" applyFill="1" applyBorder="1" applyAlignment="1">
      <alignment horizontal="center"/>
    </xf>
    <xf numFmtId="1" fontId="27" fillId="8" borderId="10" xfId="0" applyNumberFormat="1" applyFont="1" applyFill="1" applyBorder="1" applyAlignment="1">
      <alignment horizontal="center"/>
    </xf>
    <xf numFmtId="0" fontId="31" fillId="9" borderId="21" xfId="0" applyFont="1" applyFill="1" applyBorder="1" applyAlignment="1">
      <alignment horizontal="center"/>
    </xf>
    <xf numFmtId="0" fontId="31" fillId="9" borderId="22" xfId="0" applyFont="1" applyFill="1" applyBorder="1" applyAlignment="1">
      <alignment horizontal="center"/>
    </xf>
    <xf numFmtId="0" fontId="31" fillId="9" borderId="13" xfId="0" applyFont="1" applyFill="1" applyBorder="1" applyAlignment="1">
      <alignment horizontal="center"/>
    </xf>
    <xf numFmtId="0" fontId="24" fillId="8" borderId="15" xfId="0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1" fontId="40" fillId="9" borderId="10" xfId="0" applyNumberFormat="1" applyFont="1" applyFill="1" applyBorder="1" applyAlignment="1">
      <alignment horizontal="center"/>
    </xf>
    <xf numFmtId="0" fontId="29" fillId="8" borderId="26" xfId="0" applyFont="1" applyFill="1" applyBorder="1" applyAlignment="1">
      <alignment horizontal="center"/>
    </xf>
    <xf numFmtId="0" fontId="29" fillId="8" borderId="27" xfId="0" applyFont="1" applyFill="1" applyBorder="1" applyAlignment="1">
      <alignment horizontal="center"/>
    </xf>
    <xf numFmtId="0" fontId="29" fillId="8" borderId="23" xfId="0" applyFont="1" applyFill="1" applyBorder="1" applyAlignment="1">
      <alignment horizontal="center"/>
    </xf>
    <xf numFmtId="0" fontId="29" fillId="9" borderId="23" xfId="0" applyFont="1" applyFill="1" applyBorder="1" applyAlignment="1">
      <alignment horizontal="center"/>
    </xf>
    <xf numFmtId="0" fontId="29" fillId="9" borderId="24" xfId="0" applyFont="1" applyFill="1" applyBorder="1" applyAlignment="1">
      <alignment horizontal="center"/>
    </xf>
    <xf numFmtId="0" fontId="29" fillId="9" borderId="25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1" fontId="22" fillId="8" borderId="21" xfId="0" applyNumberFormat="1" applyFont="1" applyFill="1" applyBorder="1" applyAlignment="1">
      <alignment horizontal="center"/>
    </xf>
    <xf numFmtId="1" fontId="22" fillId="8" borderId="13" xfId="0" applyNumberFormat="1" applyFont="1" applyFill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1" fontId="22" fillId="9" borderId="21" xfId="0" applyNumberFormat="1" applyFont="1" applyFill="1" applyBorder="1" applyAlignment="1">
      <alignment horizontal="center"/>
    </xf>
    <xf numFmtId="1" fontId="22" fillId="9" borderId="13" xfId="0" applyNumberFormat="1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22" fillId="22" borderId="17" xfId="0" applyFont="1" applyFill="1" applyBorder="1" applyAlignment="1">
      <alignment horizontal="center"/>
    </xf>
    <xf numFmtId="0" fontId="22" fillId="22" borderId="20" xfId="0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22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0" fontId="29" fillId="22" borderId="24" xfId="0" applyFont="1" applyFill="1" applyBorder="1" applyAlignment="1">
      <alignment horizontal="center"/>
    </xf>
    <xf numFmtId="0" fontId="29" fillId="22" borderId="25" xfId="0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1" fontId="22" fillId="5" borderId="18" xfId="0" applyNumberFormat="1" applyFont="1" applyFill="1" applyBorder="1" applyAlignment="1">
      <alignment horizontal="center"/>
    </xf>
    <xf numFmtId="0" fontId="22" fillId="16" borderId="19" xfId="0" applyFont="1" applyFill="1" applyBorder="1" applyAlignment="1">
      <alignment horizontal="center"/>
    </xf>
    <xf numFmtId="0" fontId="22" fillId="16" borderId="17" xfId="0" applyFont="1" applyFill="1" applyBorder="1" applyAlignment="1">
      <alignment horizontal="center"/>
    </xf>
    <xf numFmtId="0" fontId="22" fillId="16" borderId="2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21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/>
    </xf>
    <xf numFmtId="1" fontId="22" fillId="18" borderId="21" xfId="0" applyNumberFormat="1" applyFont="1" applyFill="1" applyBorder="1" applyAlignment="1">
      <alignment horizontal="center"/>
    </xf>
    <xf numFmtId="1" fontId="22" fillId="18" borderId="13" xfId="0" applyNumberFormat="1" applyFont="1" applyFill="1" applyBorder="1" applyAlignment="1">
      <alignment horizontal="center"/>
    </xf>
    <xf numFmtId="1" fontId="27" fillId="16" borderId="12" xfId="0" applyNumberFormat="1" applyFont="1" applyFill="1" applyBorder="1" applyAlignment="1">
      <alignment horizontal="center"/>
    </xf>
    <xf numFmtId="1" fontId="27" fillId="16" borderId="13" xfId="0" applyNumberFormat="1" applyFont="1" applyFill="1" applyBorder="1" applyAlignment="1">
      <alignment horizontal="center"/>
    </xf>
    <xf numFmtId="1" fontId="27" fillId="16" borderId="14" xfId="0" applyNumberFormat="1" applyFont="1" applyFill="1" applyBorder="1" applyAlignment="1">
      <alignment horizontal="center"/>
    </xf>
    <xf numFmtId="0" fontId="29" fillId="16" borderId="23" xfId="0" applyFont="1" applyFill="1" applyBorder="1" applyAlignment="1">
      <alignment horizontal="center"/>
    </xf>
    <xf numFmtId="0" fontId="29" fillId="16" borderId="24" xfId="0" applyFont="1" applyFill="1" applyBorder="1" applyAlignment="1">
      <alignment horizontal="center"/>
    </xf>
    <xf numFmtId="0" fontId="29" fillId="16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16" borderId="10" xfId="0" applyNumberFormat="1" applyFont="1" applyFill="1" applyBorder="1" applyAlignment="1">
      <alignment horizontal="center"/>
    </xf>
    <xf numFmtId="0" fontId="24" fillId="5" borderId="15" xfId="0" applyFont="1" applyFill="1" applyBorder="1" applyAlignment="1">
      <alignment horizontal="center"/>
    </xf>
    <xf numFmtId="0" fontId="24" fillId="16" borderId="21" xfId="0" applyFont="1" applyFill="1" applyBorder="1" applyAlignment="1">
      <alignment horizontal="center"/>
    </xf>
    <xf numFmtId="0" fontId="24" fillId="16" borderId="22" xfId="0" applyFont="1" applyFill="1" applyBorder="1" applyAlignment="1">
      <alignment horizontal="center"/>
    </xf>
    <xf numFmtId="0" fontId="24" fillId="16" borderId="13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16" borderId="29" xfId="0" applyFont="1" applyFill="1" applyBorder="1" applyAlignment="1">
      <alignment horizontal="center"/>
    </xf>
    <xf numFmtId="0" fontId="29" fillId="16" borderId="30" xfId="0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1" fontId="22" fillId="16" borderId="21" xfId="0" applyNumberFormat="1" applyFont="1" applyFill="1" applyBorder="1" applyAlignment="1">
      <alignment horizontal="center"/>
    </xf>
    <xf numFmtId="1" fontId="22" fillId="16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0" fontId="22" fillId="19" borderId="17" xfId="0" applyFont="1" applyFill="1" applyBorder="1" applyAlignment="1">
      <alignment horizontal="center"/>
    </xf>
    <xf numFmtId="0" fontId="22" fillId="19" borderId="20" xfId="0" applyFont="1" applyFill="1" applyBorder="1" applyAlignment="1">
      <alignment horizontal="center"/>
    </xf>
    <xf numFmtId="1" fontId="22" fillId="21" borderId="16" xfId="0" applyNumberFormat="1" applyFont="1" applyFill="1" applyBorder="1" applyAlignment="1">
      <alignment horizontal="center"/>
    </xf>
    <xf numFmtId="1" fontId="22" fillId="21" borderId="17" xfId="0" applyNumberFormat="1" applyFont="1" applyFill="1" applyBorder="1" applyAlignment="1">
      <alignment horizontal="center"/>
    </xf>
    <xf numFmtId="1" fontId="22" fillId="21" borderId="18" xfId="0" applyNumberFormat="1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9" fillId="19" borderId="24" xfId="0" applyFont="1" applyFill="1" applyBorder="1" applyAlignment="1">
      <alignment horizontal="center"/>
    </xf>
    <xf numFmtId="0" fontId="29" fillId="19" borderId="25" xfId="0" applyFont="1" applyFill="1" applyBorder="1" applyAlignment="1">
      <alignment horizontal="center"/>
    </xf>
    <xf numFmtId="0" fontId="29" fillId="21" borderId="26" xfId="0" applyFont="1" applyFill="1" applyBorder="1" applyAlignment="1">
      <alignment horizontal="center"/>
    </xf>
    <xf numFmtId="0" fontId="29" fillId="21" borderId="27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22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21" borderId="21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21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0">
      <selection activeCell="E31" sqref="E31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21</v>
      </c>
      <c r="B1" s="41"/>
      <c r="C1" s="41"/>
    </row>
    <row r="2" spans="1:2" ht="12.75">
      <c r="A2" t="s">
        <v>85</v>
      </c>
      <c r="B2" s="42" t="s">
        <v>79</v>
      </c>
    </row>
    <row r="3" spans="1:2" ht="12.75">
      <c r="A3" t="s">
        <v>74</v>
      </c>
      <c r="B3" s="42" t="s">
        <v>80</v>
      </c>
    </row>
    <row r="4" spans="1:2" ht="12.75">
      <c r="A4" t="s">
        <v>75</v>
      </c>
      <c r="B4" s="42" t="s">
        <v>81</v>
      </c>
    </row>
    <row r="5" spans="1:2" ht="12.75">
      <c r="A5" t="s">
        <v>76</v>
      </c>
      <c r="B5" s="42" t="s">
        <v>82</v>
      </c>
    </row>
    <row r="6" spans="1:2" ht="12.75">
      <c r="A6" t="s">
        <v>77</v>
      </c>
      <c r="B6" s="42" t="s">
        <v>83</v>
      </c>
    </row>
    <row r="7" spans="1:2" ht="12.75">
      <c r="A7" t="s">
        <v>78</v>
      </c>
      <c r="B7" s="42" t="s">
        <v>84</v>
      </c>
    </row>
    <row r="8" spans="1:2" ht="12.75">
      <c r="A8" t="s">
        <v>23</v>
      </c>
      <c r="B8" s="41"/>
    </row>
    <row r="9" spans="1:2" ht="12.75">
      <c r="A9" t="s">
        <v>38</v>
      </c>
      <c r="B9" s="42" t="s">
        <v>39</v>
      </c>
    </row>
    <row r="10" spans="1:2" ht="12.75">
      <c r="A10" t="s">
        <v>40</v>
      </c>
      <c r="B10" s="42" t="s">
        <v>41</v>
      </c>
    </row>
    <row r="11" spans="1:2" ht="12.75">
      <c r="A11" t="s">
        <v>42</v>
      </c>
      <c r="B11" s="42" t="s">
        <v>43</v>
      </c>
    </row>
    <row r="12" spans="1:2" ht="12.75">
      <c r="A12" t="s">
        <v>44</v>
      </c>
      <c r="B12" s="42" t="s">
        <v>45</v>
      </c>
    </row>
    <row r="13" spans="1:2" ht="12.75">
      <c r="A13" t="s">
        <v>46</v>
      </c>
      <c r="B13" s="42" t="s">
        <v>47</v>
      </c>
    </row>
    <row r="14" spans="1:2" ht="12.75">
      <c r="A14" t="s">
        <v>48</v>
      </c>
      <c r="B14" s="42" t="s">
        <v>49</v>
      </c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24</v>
      </c>
      <c r="B21" s="41"/>
    </row>
    <row r="22" spans="1:2" ht="12.75">
      <c r="A22" t="s">
        <v>121</v>
      </c>
      <c r="B22" s="42" t="s">
        <v>127</v>
      </c>
    </row>
    <row r="23" spans="1:2" ht="12.75">
      <c r="A23" t="s">
        <v>122</v>
      </c>
      <c r="B23" s="42" t="s">
        <v>128</v>
      </c>
    </row>
    <row r="24" spans="1:2" ht="12.75">
      <c r="A24" t="s">
        <v>123</v>
      </c>
      <c r="B24" s="42" t="s">
        <v>129</v>
      </c>
    </row>
    <row r="25" spans="1:2" ht="12.75">
      <c r="A25" t="s">
        <v>124</v>
      </c>
      <c r="B25" s="42" t="s">
        <v>130</v>
      </c>
    </row>
    <row r="26" spans="1:2" ht="12.75">
      <c r="A26" t="s">
        <v>125</v>
      </c>
      <c r="B26" s="42" t="s">
        <v>131</v>
      </c>
    </row>
    <row r="27" spans="1:2" ht="12.75">
      <c r="A27" t="s">
        <v>126</v>
      </c>
      <c r="B27" s="42" t="s">
        <v>132</v>
      </c>
    </row>
    <row r="28" spans="1:2" ht="12.75">
      <c r="A28" t="s">
        <v>25</v>
      </c>
      <c r="B28" s="41"/>
    </row>
    <row r="29" spans="1:2" ht="12.75">
      <c r="A29" t="s">
        <v>50</v>
      </c>
      <c r="B29" s="42" t="s">
        <v>51</v>
      </c>
    </row>
    <row r="30" spans="1:2" ht="12.75">
      <c r="A30" t="s">
        <v>52</v>
      </c>
      <c r="B30" s="42" t="s">
        <v>53</v>
      </c>
    </row>
    <row r="31" spans="1:2" ht="12.75">
      <c r="A31" t="s">
        <v>54</v>
      </c>
      <c r="B31" s="42" t="s">
        <v>55</v>
      </c>
    </row>
    <row r="32" spans="1:2" ht="12.75">
      <c r="A32" t="s">
        <v>56</v>
      </c>
      <c r="B32" s="42" t="s">
        <v>57</v>
      </c>
    </row>
    <row r="33" spans="1:2" ht="12.75">
      <c r="A33" t="s">
        <v>58</v>
      </c>
      <c r="B33" s="42" t="s">
        <v>59</v>
      </c>
    </row>
    <row r="34" spans="1:2" ht="12.75">
      <c r="A34" t="s">
        <v>60</v>
      </c>
      <c r="B34" s="42" t="s">
        <v>61</v>
      </c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29</v>
      </c>
      <c r="B41" s="41"/>
    </row>
    <row r="42" spans="1:2" ht="12.75">
      <c r="A42" t="s">
        <v>73</v>
      </c>
      <c r="B42" s="42" t="s">
        <v>67</v>
      </c>
    </row>
    <row r="43" spans="1:2" ht="12.75">
      <c r="A43" t="s">
        <v>62</v>
      </c>
      <c r="B43" s="42" t="s">
        <v>68</v>
      </c>
    </row>
    <row r="44" spans="1:2" ht="12.75">
      <c r="A44" t="s">
        <v>63</v>
      </c>
      <c r="B44" s="42" t="s">
        <v>69</v>
      </c>
    </row>
    <row r="45" spans="1:2" ht="12.75">
      <c r="A45" t="s">
        <v>64</v>
      </c>
      <c r="B45" s="42" t="s">
        <v>70</v>
      </c>
    </row>
    <row r="46" spans="1:2" ht="12.75">
      <c r="A46" t="s">
        <v>65</v>
      </c>
      <c r="B46" s="42" t="s">
        <v>71</v>
      </c>
    </row>
    <row r="47" spans="1:2" ht="12.75">
      <c r="A47" t="s">
        <v>66</v>
      </c>
      <c r="B47" s="42" t="s">
        <v>72</v>
      </c>
    </row>
    <row r="48" spans="1:2" ht="12.75">
      <c r="A48" t="s">
        <v>26</v>
      </c>
      <c r="B48" s="41"/>
    </row>
    <row r="49" spans="1:2" ht="12.75">
      <c r="A49" t="s">
        <v>110</v>
      </c>
      <c r="B49" s="42" t="s">
        <v>116</v>
      </c>
    </row>
    <row r="50" spans="1:2" ht="12.75">
      <c r="A50" t="s">
        <v>111</v>
      </c>
      <c r="B50" s="42" t="s">
        <v>117</v>
      </c>
    </row>
    <row r="51" spans="1:2" ht="12.75">
      <c r="A51" t="s">
        <v>112</v>
      </c>
      <c r="B51" s="42" t="s">
        <v>118</v>
      </c>
    </row>
    <row r="52" spans="1:2" ht="12.75">
      <c r="A52" t="s">
        <v>113</v>
      </c>
      <c r="B52" s="42" t="s">
        <v>119</v>
      </c>
    </row>
    <row r="53" spans="1:2" ht="12.75">
      <c r="A53" t="s">
        <v>114</v>
      </c>
      <c r="B53" s="42" t="s">
        <v>120</v>
      </c>
    </row>
    <row r="54" spans="1:2" ht="12.75">
      <c r="A54" t="s">
        <v>115</v>
      </c>
      <c r="B54" s="42" t="s">
        <v>117</v>
      </c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27</v>
      </c>
      <c r="B61" s="41"/>
    </row>
    <row r="62" spans="1:2" ht="12.75">
      <c r="A62" t="s">
        <v>98</v>
      </c>
      <c r="B62" s="42" t="s">
        <v>103</v>
      </c>
    </row>
    <row r="63" spans="1:2" ht="12.75">
      <c r="A63" t="s">
        <v>99</v>
      </c>
      <c r="B63" s="42" t="s">
        <v>104</v>
      </c>
    </row>
    <row r="64" spans="1:2" ht="12.75">
      <c r="A64" t="s">
        <v>109</v>
      </c>
      <c r="B64" s="42" t="s">
        <v>105</v>
      </c>
    </row>
    <row r="65" spans="1:2" ht="12.75">
      <c r="A65" t="s">
        <v>100</v>
      </c>
      <c r="B65" s="42" t="s">
        <v>106</v>
      </c>
    </row>
    <row r="66" spans="1:2" ht="12.75">
      <c r="A66" t="s">
        <v>101</v>
      </c>
      <c r="B66" s="42" t="s">
        <v>107</v>
      </c>
    </row>
    <row r="67" spans="1:2" ht="12.75">
      <c r="A67" t="s">
        <v>102</v>
      </c>
      <c r="B67" s="42" t="s">
        <v>108</v>
      </c>
    </row>
    <row r="68" spans="1:2" ht="12.75">
      <c r="A68" t="s">
        <v>28</v>
      </c>
      <c r="B68" s="41"/>
    </row>
    <row r="69" spans="1:2" ht="12.75">
      <c r="A69" t="s">
        <v>86</v>
      </c>
      <c r="B69" s="42" t="s">
        <v>92</v>
      </c>
    </row>
    <row r="70" spans="1:2" ht="12.75">
      <c r="A70" t="s">
        <v>87</v>
      </c>
      <c r="B70" s="42" t="s">
        <v>93</v>
      </c>
    </row>
    <row r="71" spans="1:2" ht="12.75">
      <c r="A71" t="s">
        <v>88</v>
      </c>
      <c r="B71" s="42" t="s">
        <v>94</v>
      </c>
    </row>
    <row r="72" spans="1:2" ht="12.75">
      <c r="A72" t="s">
        <v>89</v>
      </c>
      <c r="B72" s="42" t="s">
        <v>95</v>
      </c>
    </row>
    <row r="73" spans="1:2" ht="12.75">
      <c r="A73" t="s">
        <v>90</v>
      </c>
      <c r="B73" s="42" t="s">
        <v>96</v>
      </c>
    </row>
    <row r="74" spans="1:2" ht="12.75">
      <c r="A74" t="s">
        <v>91</v>
      </c>
      <c r="B74" s="42" t="s">
        <v>97</v>
      </c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17</v>
      </c>
      <c r="B81" s="41"/>
    </row>
    <row r="82" spans="1:2" ht="12.75">
      <c r="A82" t="s">
        <v>5</v>
      </c>
      <c r="B82" s="42" t="s">
        <v>4</v>
      </c>
    </row>
    <row r="83" spans="1:2" ht="12.75">
      <c r="A83" t="s">
        <v>6</v>
      </c>
      <c r="B83" s="42" t="s">
        <v>4</v>
      </c>
    </row>
    <row r="84" spans="1:2" ht="12.75">
      <c r="A84" t="s">
        <v>7</v>
      </c>
      <c r="B84" s="42" t="s">
        <v>4</v>
      </c>
    </row>
    <row r="85" spans="1:2" ht="12.75">
      <c r="A85" t="s">
        <v>8</v>
      </c>
      <c r="B85" s="42" t="s">
        <v>4</v>
      </c>
    </row>
    <row r="86" spans="1:2" ht="12.75">
      <c r="A86" t="s">
        <v>9</v>
      </c>
      <c r="B86" s="42" t="s">
        <v>4</v>
      </c>
    </row>
    <row r="87" spans="1:2" ht="12.75">
      <c r="A87" t="s">
        <v>10</v>
      </c>
      <c r="B87" s="42" t="s">
        <v>4</v>
      </c>
    </row>
    <row r="88" spans="1:2" ht="12.75">
      <c r="A88" t="s">
        <v>18</v>
      </c>
      <c r="B88" s="41"/>
    </row>
    <row r="89" spans="1:2" ht="12.75">
      <c r="A89" t="s">
        <v>5</v>
      </c>
      <c r="B89" s="42" t="s">
        <v>4</v>
      </c>
    </row>
    <row r="90" spans="1:2" ht="12.75">
      <c r="A90" t="s">
        <v>6</v>
      </c>
      <c r="B90" s="42" t="s">
        <v>4</v>
      </c>
    </row>
    <row r="91" spans="1:2" ht="12.75">
      <c r="A91" t="s">
        <v>7</v>
      </c>
      <c r="B91" s="42" t="s">
        <v>4</v>
      </c>
    </row>
    <row r="92" spans="1:2" ht="12.75">
      <c r="A92" t="s">
        <v>8</v>
      </c>
      <c r="B92" s="42" t="s">
        <v>4</v>
      </c>
    </row>
    <row r="93" spans="1:2" ht="12.75">
      <c r="A93" t="s">
        <v>9</v>
      </c>
      <c r="B93" s="42" t="s">
        <v>4</v>
      </c>
    </row>
    <row r="94" spans="1:2" ht="12.75">
      <c r="A94" t="s">
        <v>10</v>
      </c>
      <c r="B94" s="42" t="s">
        <v>4</v>
      </c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19</v>
      </c>
      <c r="B101" s="41"/>
    </row>
    <row r="102" spans="1:2" ht="12.75" hidden="1">
      <c r="A102" t="s">
        <v>11</v>
      </c>
      <c r="B102" s="42" t="s">
        <v>4</v>
      </c>
    </row>
    <row r="103" spans="1:2" ht="12.75" hidden="1">
      <c r="A103" t="s">
        <v>12</v>
      </c>
      <c r="B103" s="42" t="s">
        <v>4</v>
      </c>
    </row>
    <row r="104" spans="1:2" ht="12.75" hidden="1">
      <c r="A104" t="s">
        <v>13</v>
      </c>
      <c r="B104" s="42" t="s">
        <v>4</v>
      </c>
    </row>
    <row r="105" spans="1:2" ht="12.75" hidden="1">
      <c r="A105" t="s">
        <v>14</v>
      </c>
      <c r="B105" s="42" t="s">
        <v>4</v>
      </c>
    </row>
    <row r="106" spans="1:2" ht="12.75" hidden="1">
      <c r="A106" t="s">
        <v>15</v>
      </c>
      <c r="B106" s="42" t="s">
        <v>4</v>
      </c>
    </row>
    <row r="107" spans="1:2" ht="12.75" hidden="1">
      <c r="A107" t="s">
        <v>16</v>
      </c>
      <c r="B107" s="42" t="s">
        <v>4</v>
      </c>
    </row>
    <row r="108" spans="1:2" ht="12.75" hidden="1">
      <c r="A108" t="s">
        <v>20</v>
      </c>
      <c r="B108" s="41"/>
    </row>
    <row r="109" spans="1:2" ht="12.75" hidden="1">
      <c r="A109" t="s">
        <v>11</v>
      </c>
      <c r="B109" s="42" t="s">
        <v>4</v>
      </c>
    </row>
    <row r="110" spans="1:2" ht="12.75" hidden="1">
      <c r="A110" t="s">
        <v>12</v>
      </c>
      <c r="B110" s="42" t="s">
        <v>4</v>
      </c>
    </row>
    <row r="111" spans="1:2" ht="12.75" hidden="1">
      <c r="A111" t="s">
        <v>13</v>
      </c>
      <c r="B111" s="42" t="s">
        <v>4</v>
      </c>
    </row>
    <row r="112" spans="1:2" ht="12.75" hidden="1">
      <c r="A112" t="s">
        <v>14</v>
      </c>
      <c r="B112" s="42" t="s">
        <v>4</v>
      </c>
    </row>
    <row r="113" spans="1:2" ht="12.75" hidden="1">
      <c r="A113" t="s">
        <v>15</v>
      </c>
      <c r="B113" s="42" t="s">
        <v>4</v>
      </c>
    </row>
    <row r="114" spans="1:2" ht="12.75" hidden="1">
      <c r="A114" t="s">
        <v>16</v>
      </c>
      <c r="B114" s="42" t="s">
        <v>4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28">
      <selection activeCell="BD127" sqref="BD127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273" t="s">
        <v>22</v>
      </c>
      <c r="C2" s="273"/>
      <c r="D2" s="273"/>
      <c r="E2" s="273"/>
      <c r="F2" s="273"/>
      <c r="G2" s="273"/>
      <c r="H2" s="273"/>
      <c r="I2" s="2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274"/>
      <c r="C3" s="274"/>
      <c r="D3" s="274"/>
      <c r="E3" s="274"/>
      <c r="F3" s="274"/>
      <c r="G3" s="274"/>
      <c r="H3" s="274"/>
      <c r="I3" s="274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71" t="str">
        <f>Лист1!A1</f>
        <v>УДАФФ</v>
      </c>
      <c r="C4" s="271"/>
      <c r="D4" s="271"/>
      <c r="E4" s="271"/>
      <c r="F4" s="271"/>
      <c r="G4" s="51"/>
      <c r="H4" s="275">
        <f>B20+J20+R20+Z20+AH20+AP20</f>
        <v>0</v>
      </c>
      <c r="I4" s="276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70"/>
      <c r="Y4" s="270"/>
      <c r="Z4" s="270"/>
      <c r="AA4" s="8"/>
      <c r="AB4" s="8"/>
      <c r="AC4" s="8"/>
      <c r="AD4" s="279"/>
      <c r="AE4" s="279"/>
      <c r="AF4" s="279"/>
      <c r="AG4" s="279"/>
      <c r="AH4" s="8"/>
      <c r="AI4" s="8"/>
      <c r="AJ4" s="8"/>
      <c r="AK4" s="270"/>
      <c r="AL4" s="270"/>
      <c r="AM4" s="270"/>
      <c r="AN4" s="270"/>
      <c r="AO4" s="270"/>
      <c r="AP4" s="270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72" t="str">
        <f>Лист1!A8</f>
        <v>PrimeGang</v>
      </c>
      <c r="C5" s="272"/>
      <c r="D5" s="272"/>
      <c r="E5" s="272"/>
      <c r="F5" s="272"/>
      <c r="G5" s="37"/>
      <c r="H5" s="277">
        <f>F20+N20+V20+AD20+AL20+AT20</f>
        <v>0</v>
      </c>
      <c r="I5" s="27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64" t="str">
        <f>Лист1!A2</f>
        <v>С. ПарАвоз</v>
      </c>
      <c r="C7" s="265"/>
      <c r="D7" s="265"/>
      <c r="E7" s="266"/>
      <c r="F7" s="261" t="str">
        <f>Лист1!A9</f>
        <v>En</v>
      </c>
      <c r="G7" s="262"/>
      <c r="H7" s="262"/>
      <c r="I7" s="263"/>
      <c r="J7" s="264" t="str">
        <f>Лист1!A3</f>
        <v>Татарин</v>
      </c>
      <c r="K7" s="265"/>
      <c r="L7" s="265"/>
      <c r="M7" s="266"/>
      <c r="N7" s="261" t="str">
        <f>Лист1!A10</f>
        <v>kipelov1234</v>
      </c>
      <c r="O7" s="262"/>
      <c r="P7" s="262"/>
      <c r="Q7" s="263"/>
      <c r="R7" s="264" t="str">
        <f>Лист1!A4</f>
        <v>Рубик</v>
      </c>
      <c r="S7" s="265"/>
      <c r="T7" s="265"/>
      <c r="U7" s="266"/>
      <c r="V7" s="261" t="str">
        <f>Лист1!A11</f>
        <v>Трезвость</v>
      </c>
      <c r="W7" s="262"/>
      <c r="X7" s="262"/>
      <c r="Y7" s="263"/>
      <c r="Z7" s="264" t="str">
        <f>Лист1!A5</f>
        <v>Димыч</v>
      </c>
      <c r="AA7" s="265"/>
      <c r="AB7" s="265"/>
      <c r="AC7" s="266"/>
      <c r="AD7" s="261" t="str">
        <f>Лист1!A12</f>
        <v>Zaker </v>
      </c>
      <c r="AE7" s="262"/>
      <c r="AF7" s="262"/>
      <c r="AG7" s="263"/>
      <c r="AH7" s="264" t="str">
        <f>Лист1!A6</f>
        <v>Expert</v>
      </c>
      <c r="AI7" s="265"/>
      <c r="AJ7" s="265"/>
      <c r="AK7" s="266"/>
      <c r="AL7" s="261" t="str">
        <f>Лист1!A13</f>
        <v>Botafogo</v>
      </c>
      <c r="AM7" s="262"/>
      <c r="AN7" s="262"/>
      <c r="AO7" s="263"/>
      <c r="AP7" s="264" t="str">
        <f>Лист1!A7</f>
        <v>Казанец</v>
      </c>
      <c r="AQ7" s="265"/>
      <c r="AR7" s="265"/>
      <c r="AS7" s="266"/>
      <c r="AT7" s="261" t="str">
        <f>Лист1!A14</f>
        <v>Пикас</v>
      </c>
      <c r="AU7" s="262"/>
      <c r="AV7" s="262"/>
      <c r="AW7" s="263"/>
      <c r="AX7" s="7"/>
      <c r="AY7" s="7"/>
      <c r="AZ7" s="7"/>
      <c r="BA7" s="7"/>
      <c r="BB7" s="239" t="s">
        <v>1</v>
      </c>
      <c r="BC7" s="239"/>
      <c r="BD7" s="239"/>
    </row>
    <row r="8" spans="2:56" ht="12.75">
      <c r="B8" s="254" t="s">
        <v>2</v>
      </c>
      <c r="C8" s="255"/>
      <c r="D8" s="256"/>
      <c r="E8" s="52" t="s">
        <v>3</v>
      </c>
      <c r="F8" s="267" t="s">
        <v>2</v>
      </c>
      <c r="G8" s="268"/>
      <c r="H8" s="269"/>
      <c r="I8" s="20" t="s">
        <v>3</v>
      </c>
      <c r="J8" s="254" t="s">
        <v>2</v>
      </c>
      <c r="K8" s="255"/>
      <c r="L8" s="256"/>
      <c r="M8" s="52" t="s">
        <v>3</v>
      </c>
      <c r="N8" s="267" t="s">
        <v>2</v>
      </c>
      <c r="O8" s="268"/>
      <c r="P8" s="269"/>
      <c r="Q8" s="21" t="s">
        <v>3</v>
      </c>
      <c r="R8" s="254" t="s">
        <v>2</v>
      </c>
      <c r="S8" s="255"/>
      <c r="T8" s="256"/>
      <c r="U8" s="52" t="s">
        <v>3</v>
      </c>
      <c r="V8" s="267" t="s">
        <v>2</v>
      </c>
      <c r="W8" s="268"/>
      <c r="X8" s="269"/>
      <c r="Y8" s="21" t="s">
        <v>3</v>
      </c>
      <c r="Z8" s="254" t="s">
        <v>2</v>
      </c>
      <c r="AA8" s="255"/>
      <c r="AB8" s="256"/>
      <c r="AC8" s="52" t="s">
        <v>3</v>
      </c>
      <c r="AD8" s="267" t="s">
        <v>2</v>
      </c>
      <c r="AE8" s="268"/>
      <c r="AF8" s="269"/>
      <c r="AG8" s="21" t="s">
        <v>3</v>
      </c>
      <c r="AH8" s="254" t="s">
        <v>2</v>
      </c>
      <c r="AI8" s="255"/>
      <c r="AJ8" s="256"/>
      <c r="AK8" s="52" t="s">
        <v>3</v>
      </c>
      <c r="AL8" s="267" t="s">
        <v>2</v>
      </c>
      <c r="AM8" s="268"/>
      <c r="AN8" s="269"/>
      <c r="AO8" s="21" t="s">
        <v>3</v>
      </c>
      <c r="AP8" s="254" t="s">
        <v>2</v>
      </c>
      <c r="AQ8" s="255"/>
      <c r="AR8" s="256"/>
      <c r="AS8" s="52" t="s">
        <v>3</v>
      </c>
      <c r="AT8" s="267" t="s">
        <v>2</v>
      </c>
      <c r="AU8" s="268"/>
      <c r="AV8" s="269"/>
      <c r="AW8" s="21" t="s">
        <v>3</v>
      </c>
      <c r="AX8" s="7"/>
      <c r="AY8" s="7"/>
      <c r="AZ8" s="7"/>
      <c r="BA8" s="7"/>
      <c r="BB8" s="239"/>
      <c r="BC8" s="239"/>
      <c r="BD8" s="239"/>
    </row>
    <row r="9" spans="2:56" ht="12.75">
      <c r="B9" s="53" t="str">
        <f>MID(Лист1!$B$2,1,1)</f>
        <v>1</v>
      </c>
      <c r="C9" s="54">
        <f>B9-D9</f>
        <v>0</v>
      </c>
      <c r="D9" s="54" t="str">
        <f>MID(Лист1!$B$2,2,1)</f>
        <v>1</v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 t="str">
        <f>MID(Лист1!$B$9,1,1)</f>
        <v>2</v>
      </c>
      <c r="G9" s="22">
        <f aca="true" t="shared" si="0" ref="G9:G16">F9-H9</f>
        <v>0</v>
      </c>
      <c r="H9" s="22" t="str">
        <f>MID(Лист1!$B$9,2,1)</f>
        <v>2</v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53" t="str">
        <f>MID(Лист1!$B$3,1,1)</f>
        <v>1</v>
      </c>
      <c r="K9" s="54">
        <f>J9-L9</f>
        <v>0</v>
      </c>
      <c r="L9" s="54" t="str">
        <f>MID(Лист1!$B$3,2,1)</f>
        <v>1</v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 t="str">
        <f>MID(Лист1!$B$10,1,1)</f>
        <v>2</v>
      </c>
      <c r="O9" s="22">
        <f aca="true" t="shared" si="1" ref="O9:O16">N9-P9</f>
        <v>1</v>
      </c>
      <c r="P9" s="22" t="str">
        <f>MID(Лист1!$B$10,2,1)</f>
        <v>1</v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53" t="str">
        <f>MID(Лист1!$B$4,1,1)</f>
        <v>1</v>
      </c>
      <c r="S9" s="54">
        <f aca="true" t="shared" si="2" ref="S9:S16">R9-T9</f>
        <v>-1</v>
      </c>
      <c r="T9" s="54" t="str">
        <f>MID(Лист1!$B$4,2,1)</f>
        <v>2</v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 t="str">
        <f>MID(Лист1!$B$11,1,1)</f>
        <v>2</v>
      </c>
      <c r="W9" s="22">
        <f aca="true" t="shared" si="3" ref="W9:W16">V9-X9</f>
        <v>1</v>
      </c>
      <c r="X9" s="22" t="str">
        <f>MID(Лист1!$B$11,2,1)</f>
        <v>1</v>
      </c>
      <c r="Y9" s="25" t="str">
        <f>IF((LEN($BB9)=0),"0",IF(AND(V9=$BB9,X9=$BD9),"5",IF(AND(W9=$BB9-$BD9,W9=0),"3",IF(AND(W9=$BB9-$BD9,OR(W9&gt;0,W9&lt;0)),"3",IF(AND(W9&gt;0,$BB9-$BD9&gt;0),"2",IF(AND(W9&lt;0,$BB9-$BD9&lt;0),"2","0"))))))</f>
        <v>0</v>
      </c>
      <c r="Z9" s="53" t="str">
        <f>MID(Лист1!$B$5,1,1)</f>
        <v>2</v>
      </c>
      <c r="AA9" s="54">
        <f aca="true" t="shared" si="4" ref="AA9:AA16">Z9-AB9</f>
        <v>0</v>
      </c>
      <c r="AB9" s="54" t="str">
        <f>MID(Лист1!$B$5,2,1)</f>
        <v>2</v>
      </c>
      <c r="AC9" s="55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 t="str">
        <f>MID(Лист1!$B$12,1,1)</f>
        <v>1</v>
      </c>
      <c r="AE9" s="22">
        <f aca="true" t="shared" si="5" ref="AE9:AE16">AD9-AF9</f>
        <v>-1</v>
      </c>
      <c r="AF9" s="22" t="str">
        <f>MID(Лист1!$B$12,2,1)</f>
        <v>2</v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3" t="str">
        <f>MID(Лист1!$B$6,1,1)</f>
        <v>2</v>
      </c>
      <c r="AI9" s="54">
        <f aca="true" t="shared" si="6" ref="AI9:AI16">AH9-AJ9</f>
        <v>1</v>
      </c>
      <c r="AJ9" s="54" t="str">
        <f>MID(Лист1!$B$6,2,1)</f>
        <v>1</v>
      </c>
      <c r="AK9" s="55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 t="str">
        <f>MID(Лист1!$B$13,1,1)</f>
        <v>1</v>
      </c>
      <c r="AM9" s="22">
        <f aca="true" t="shared" si="7" ref="AM9:AM16">AL9-AN9</f>
        <v>-1</v>
      </c>
      <c r="AN9" s="22" t="str">
        <f>MID(Лист1!$B$13,2,1)</f>
        <v>2</v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3" t="str">
        <f>MID(Лист1!$B$7,1,1)</f>
        <v>1</v>
      </c>
      <c r="AQ9" s="54">
        <f aca="true" t="shared" si="8" ref="AQ9:AQ16">AP9-AR9</f>
        <v>-1</v>
      </c>
      <c r="AR9" s="54" t="str">
        <f>MID(Лист1!$B$7,2,1)</f>
        <v>2</v>
      </c>
      <c r="AS9" s="55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 t="str">
        <f>MID(Лист1!$B$14,1,1)</f>
        <v>1</v>
      </c>
      <c r="AU9" s="22">
        <f aca="true" t="shared" si="9" ref="AU9:AU16">AT9-AV9</f>
        <v>-1</v>
      </c>
      <c r="AV9" s="22" t="str">
        <f>MID(Лист1!$B$14,2,1)</f>
        <v>2</v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44" t="s">
        <v>30</v>
      </c>
      <c r="AY9" s="7"/>
      <c r="AZ9" s="7"/>
      <c r="BA9" s="7"/>
      <c r="BB9" s="45"/>
      <c r="BC9" s="43"/>
      <c r="BD9" s="45"/>
    </row>
    <row r="10" spans="2:56" ht="12.75">
      <c r="B10" s="53" t="str">
        <f>MID(Лист1!$B$2,3,1)</f>
        <v>1</v>
      </c>
      <c r="C10" s="54">
        <f aca="true" t="shared" si="10" ref="C10:C15">B10-D10</f>
        <v>0</v>
      </c>
      <c r="D10" s="54" t="str">
        <f>MID(Лист1!$B$2,4,1)</f>
        <v>1</v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 t="str">
        <f>MID(Лист1!$B$9,3,1)</f>
        <v>1</v>
      </c>
      <c r="G10" s="22">
        <f t="shared" si="0"/>
        <v>0</v>
      </c>
      <c r="H10" s="22" t="str">
        <f>MID(Лист1!$B$9,4,1)</f>
        <v>1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 t="str">
        <f>MID(Лист1!$B$3,3,1)</f>
        <v>1</v>
      </c>
      <c r="K10" s="54">
        <f aca="true" t="shared" si="13" ref="K10:K15">J10-L10</f>
        <v>0</v>
      </c>
      <c r="L10" s="54" t="str">
        <f>MID(Лист1!$B$3,4,1)</f>
        <v>1</v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2</v>
      </c>
      <c r="O10" s="22">
        <f t="shared" si="1"/>
        <v>2</v>
      </c>
      <c r="P10" s="22" t="str">
        <f>MID(Лист1!$B$10,4,1)</f>
        <v>0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 t="str">
        <f>MID(Лист1!$B$4,3,1)</f>
        <v>1</v>
      </c>
      <c r="S10" s="54">
        <f t="shared" si="2"/>
        <v>1</v>
      </c>
      <c r="T10" s="54" t="str">
        <f>MID(Лист1!$B$4,4,1)</f>
        <v>0</v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2</v>
      </c>
      <c r="W10" s="22">
        <f t="shared" si="3"/>
        <v>2</v>
      </c>
      <c r="X10" s="22" t="str">
        <f>MID(Лист1!$B$11,4,1)</f>
        <v>0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 t="str">
        <f>MID(Лист1!$B$5,3,1)</f>
        <v>1</v>
      </c>
      <c r="AA10" s="54">
        <f t="shared" si="4"/>
        <v>0</v>
      </c>
      <c r="AB10" s="54" t="str">
        <f>MID(Лист1!$B$5,4,1)</f>
        <v>1</v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 t="str">
        <f>MID(Лист1!$B$12,3,1)</f>
        <v>0</v>
      </c>
      <c r="AE10" s="22">
        <f t="shared" si="5"/>
        <v>-1</v>
      </c>
      <c r="AF10" s="22" t="str">
        <f>MID(Лист1!$B$12,4,1)</f>
        <v>1</v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 t="str">
        <f>MID(Лист1!$B$6,3,1)</f>
        <v>1</v>
      </c>
      <c r="AI10" s="54">
        <f t="shared" si="6"/>
        <v>0</v>
      </c>
      <c r="AJ10" s="54" t="str">
        <f>MID(Лист1!$B$6,4,1)</f>
        <v>1</v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 t="str">
        <f>MID(Лист1!$B$13,3,1)</f>
        <v>3</v>
      </c>
      <c r="AM10" s="22">
        <f t="shared" si="7"/>
        <v>2</v>
      </c>
      <c r="AN10" s="22" t="str">
        <f>MID(Лист1!$B$13,4,1)</f>
        <v>1</v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 t="str">
        <f>MID(Лист1!$B$7,3,1)</f>
        <v>1</v>
      </c>
      <c r="AQ10" s="54">
        <f t="shared" si="8"/>
        <v>-1</v>
      </c>
      <c r="AR10" s="54" t="str">
        <f>MID(Лист1!$B$7,4,1)</f>
        <v>2</v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 t="str">
        <f>MID(Лист1!$B$14,3,1)</f>
        <v>0</v>
      </c>
      <c r="AU10" s="22">
        <f t="shared" si="9"/>
        <v>-1</v>
      </c>
      <c r="AV10" s="22" t="str">
        <f>MID(Лист1!$B$14,4,1)</f>
        <v>1</v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31</v>
      </c>
      <c r="AY10" s="7"/>
      <c r="AZ10" s="7"/>
      <c r="BA10" s="7"/>
      <c r="BB10" s="45"/>
      <c r="BC10" s="43"/>
      <c r="BD10" s="45"/>
    </row>
    <row r="11" spans="2:56" ht="12.75">
      <c r="B11" s="53" t="str">
        <f>MID(Лист1!$B$2,5,1)</f>
        <v>2</v>
      </c>
      <c r="C11" s="54">
        <f t="shared" si="10"/>
        <v>2</v>
      </c>
      <c r="D11" s="54" t="str">
        <f>MID(Лист1!$B$2,6,1)</f>
        <v>0</v>
      </c>
      <c r="E11" s="55" t="str">
        <f t="shared" si="11"/>
        <v>0</v>
      </c>
      <c r="F11" s="24" t="str">
        <f>MID(Лист1!$B$9,5,1)</f>
        <v>2</v>
      </c>
      <c r="G11" s="22">
        <f t="shared" si="0"/>
        <v>1</v>
      </c>
      <c r="H11" s="22" t="str">
        <f>MID(Лист1!$B$9,6,1)</f>
        <v>1</v>
      </c>
      <c r="I11" s="23" t="str">
        <f t="shared" si="12"/>
        <v>0</v>
      </c>
      <c r="J11" s="53" t="str">
        <f>MID(Лист1!$B$3,5,1)</f>
        <v>2</v>
      </c>
      <c r="K11" s="54">
        <f t="shared" si="13"/>
        <v>1</v>
      </c>
      <c r="L11" s="54" t="str">
        <f>MID(Лист1!$B$3,6,1)</f>
        <v>1</v>
      </c>
      <c r="M11" s="55" t="str">
        <f t="shared" si="14"/>
        <v>0</v>
      </c>
      <c r="N11" s="24" t="str">
        <f>MID(Лист1!$B$10,5,1)</f>
        <v>3</v>
      </c>
      <c r="O11" s="22">
        <f t="shared" si="1"/>
        <v>2</v>
      </c>
      <c r="P11" s="22" t="str">
        <f>MID(Лист1!$B$10,6,1)</f>
        <v>1</v>
      </c>
      <c r="Q11" s="25" t="str">
        <f t="shared" si="15"/>
        <v>0</v>
      </c>
      <c r="R11" s="53" t="str">
        <f>MID(Лист1!$B$4,5,1)</f>
        <v>2</v>
      </c>
      <c r="S11" s="54">
        <f t="shared" si="2"/>
        <v>1</v>
      </c>
      <c r="T11" s="54" t="str">
        <f>MID(Лист1!$B$4,6,1)</f>
        <v>1</v>
      </c>
      <c r="U11" s="55" t="str">
        <f t="shared" si="16"/>
        <v>0</v>
      </c>
      <c r="V11" s="24" t="str">
        <f>MID(Лист1!$B$11,5,1)</f>
        <v>2</v>
      </c>
      <c r="W11" s="22">
        <f t="shared" si="3"/>
        <v>1</v>
      </c>
      <c r="X11" s="22" t="str">
        <f>MID(Лист1!$B$11,6,1)</f>
        <v>1</v>
      </c>
      <c r="Y11" s="25" t="str">
        <f t="shared" si="17"/>
        <v>0</v>
      </c>
      <c r="Z11" s="53" t="str">
        <f>MID(Лист1!$B$5,5,1)</f>
        <v>2</v>
      </c>
      <c r="AA11" s="54">
        <f t="shared" si="4"/>
        <v>1</v>
      </c>
      <c r="AB11" s="54" t="str">
        <f>MID(Лист1!$B$5,6,1)</f>
        <v>1</v>
      </c>
      <c r="AC11" s="55" t="str">
        <f t="shared" si="18"/>
        <v>0</v>
      </c>
      <c r="AD11" s="24" t="str">
        <f>MID(Лист1!$B$12,5,1)</f>
        <v>2</v>
      </c>
      <c r="AE11" s="22">
        <f t="shared" si="5"/>
        <v>2</v>
      </c>
      <c r="AF11" s="22" t="str">
        <f>MID(Лист1!$B$12,6,1)</f>
        <v>0</v>
      </c>
      <c r="AG11" s="25" t="str">
        <f t="shared" si="19"/>
        <v>0</v>
      </c>
      <c r="AH11" s="53" t="str">
        <f>MID(Лист1!$B$6,5,1)</f>
        <v>2</v>
      </c>
      <c r="AI11" s="54">
        <f t="shared" si="6"/>
        <v>1</v>
      </c>
      <c r="AJ11" s="54" t="str">
        <f>MID(Лист1!$B$6,6,1)</f>
        <v>1</v>
      </c>
      <c r="AK11" s="55" t="str">
        <f t="shared" si="20"/>
        <v>0</v>
      </c>
      <c r="AL11" s="24" t="str">
        <f>MID(Лист1!$B$13,5,1)</f>
        <v>2</v>
      </c>
      <c r="AM11" s="22">
        <f t="shared" si="7"/>
        <v>1</v>
      </c>
      <c r="AN11" s="22" t="str">
        <f>MID(Лист1!$B$13,6,1)</f>
        <v>1</v>
      </c>
      <c r="AO11" s="25" t="str">
        <f t="shared" si="21"/>
        <v>0</v>
      </c>
      <c r="AP11" s="53" t="str">
        <f>MID(Лист1!$B$7,5,1)</f>
        <v>2</v>
      </c>
      <c r="AQ11" s="54">
        <f t="shared" si="8"/>
        <v>1</v>
      </c>
      <c r="AR11" s="54" t="str">
        <f>MID(Лист1!$B$7,6,1)</f>
        <v>1</v>
      </c>
      <c r="AS11" s="55" t="str">
        <f t="shared" si="22"/>
        <v>0</v>
      </c>
      <c r="AT11" s="24" t="str">
        <f>MID(Лист1!$B$14,5,1)</f>
        <v>2</v>
      </c>
      <c r="AU11" s="22">
        <f t="shared" si="9"/>
        <v>2</v>
      </c>
      <c r="AV11" s="22" t="str">
        <f>MID(Лист1!$B$14,6,1)</f>
        <v>0</v>
      </c>
      <c r="AW11" s="25" t="str">
        <f t="shared" si="23"/>
        <v>0</v>
      </c>
      <c r="AX11" s="44" t="s">
        <v>32</v>
      </c>
      <c r="AY11" s="7"/>
      <c r="AZ11" s="7"/>
      <c r="BA11" s="7"/>
      <c r="BB11" s="45"/>
      <c r="BC11" s="43"/>
      <c r="BD11" s="45"/>
    </row>
    <row r="12" spans="2:56" ht="12.75">
      <c r="B12" s="53" t="str">
        <f>MID(Лист1!$B$2,7,1)</f>
        <v>1</v>
      </c>
      <c r="C12" s="54">
        <f t="shared" si="10"/>
        <v>1</v>
      </c>
      <c r="D12" s="54" t="str">
        <f>MID(Лист1!$B$2,8,1)</f>
        <v>0</v>
      </c>
      <c r="E12" s="55" t="str">
        <f t="shared" si="11"/>
        <v>0</v>
      </c>
      <c r="F12" s="24" t="str">
        <f>MID(Лист1!$B$9,7,1)</f>
        <v>2</v>
      </c>
      <c r="G12" s="22">
        <f t="shared" si="0"/>
        <v>1</v>
      </c>
      <c r="H12" s="22" t="str">
        <f>MID(Лист1!$B$9,8,1)</f>
        <v>1</v>
      </c>
      <c r="I12" s="23" t="str">
        <f t="shared" si="12"/>
        <v>0</v>
      </c>
      <c r="J12" s="53" t="str">
        <f>MID(Лист1!$B$3,7,1)</f>
        <v>1</v>
      </c>
      <c r="K12" s="54">
        <f t="shared" si="13"/>
        <v>1</v>
      </c>
      <c r="L12" s="54" t="str">
        <f>MID(Лист1!$B$3,8,1)</f>
        <v>0</v>
      </c>
      <c r="M12" s="55" t="str">
        <f t="shared" si="14"/>
        <v>0</v>
      </c>
      <c r="N12" s="24" t="str">
        <f>MID(Лист1!$B$10,7,1)</f>
        <v>1</v>
      </c>
      <c r="O12" s="22">
        <f t="shared" si="1"/>
        <v>0</v>
      </c>
      <c r="P12" s="22" t="str">
        <f>MID(Лист1!$B$10,8,1)</f>
        <v>1</v>
      </c>
      <c r="Q12" s="25" t="str">
        <f t="shared" si="15"/>
        <v>0</v>
      </c>
      <c r="R12" s="53" t="str">
        <f>MID(Лист1!$B$4,7,1)</f>
        <v>1</v>
      </c>
      <c r="S12" s="54">
        <f t="shared" si="2"/>
        <v>0</v>
      </c>
      <c r="T12" s="54" t="str">
        <f>MID(Лист1!$B$4,8,1)</f>
        <v>1</v>
      </c>
      <c r="U12" s="55" t="str">
        <f t="shared" si="16"/>
        <v>0</v>
      </c>
      <c r="V12" s="24" t="str">
        <f>MID(Лист1!$B$11,7,1)</f>
        <v>1</v>
      </c>
      <c r="W12" s="22">
        <f t="shared" si="3"/>
        <v>1</v>
      </c>
      <c r="X12" s="22" t="str">
        <f>MID(Лист1!$B$11,8,1)</f>
        <v>0</v>
      </c>
      <c r="Y12" s="25" t="str">
        <f t="shared" si="17"/>
        <v>0</v>
      </c>
      <c r="Z12" s="53" t="str">
        <f>MID(Лист1!$B$5,7,1)</f>
        <v>1</v>
      </c>
      <c r="AA12" s="54">
        <f t="shared" si="4"/>
        <v>0</v>
      </c>
      <c r="AB12" s="54" t="str">
        <f>MID(Лист1!$B$5,8,1)</f>
        <v>1</v>
      </c>
      <c r="AC12" s="55" t="str">
        <f t="shared" si="18"/>
        <v>0</v>
      </c>
      <c r="AD12" s="24" t="str">
        <f>MID(Лист1!$B$12,7,1)</f>
        <v>2</v>
      </c>
      <c r="AE12" s="22">
        <f t="shared" si="5"/>
        <v>1</v>
      </c>
      <c r="AF12" s="22" t="str">
        <f>MID(Лист1!$B$12,8,1)</f>
        <v>1</v>
      </c>
      <c r="AG12" s="25" t="str">
        <f t="shared" si="19"/>
        <v>0</v>
      </c>
      <c r="AH12" s="53" t="str">
        <f>MID(Лист1!$B$6,7,1)</f>
        <v>2</v>
      </c>
      <c r="AI12" s="54">
        <f t="shared" si="6"/>
        <v>1</v>
      </c>
      <c r="AJ12" s="54" t="str">
        <f>MID(Лист1!$B$6,8,1)</f>
        <v>1</v>
      </c>
      <c r="AK12" s="55" t="str">
        <f t="shared" si="20"/>
        <v>0</v>
      </c>
      <c r="AL12" s="24" t="str">
        <f>MID(Лист1!$B$13,7,1)</f>
        <v>2</v>
      </c>
      <c r="AM12" s="22">
        <f t="shared" si="7"/>
        <v>2</v>
      </c>
      <c r="AN12" s="22" t="str">
        <f>MID(Лист1!$B$13,8,1)</f>
        <v>0</v>
      </c>
      <c r="AO12" s="25" t="str">
        <f t="shared" si="21"/>
        <v>0</v>
      </c>
      <c r="AP12" s="53" t="str">
        <f>MID(Лист1!$B$7,7,1)</f>
        <v>1</v>
      </c>
      <c r="AQ12" s="54">
        <f t="shared" si="8"/>
        <v>0</v>
      </c>
      <c r="AR12" s="54" t="str">
        <f>MID(Лист1!$B$7,8,1)</f>
        <v>1</v>
      </c>
      <c r="AS12" s="55" t="str">
        <f t="shared" si="22"/>
        <v>0</v>
      </c>
      <c r="AT12" s="24" t="str">
        <f>MID(Лист1!$B$14,7,1)</f>
        <v>1</v>
      </c>
      <c r="AU12" s="22">
        <f t="shared" si="9"/>
        <v>1</v>
      </c>
      <c r="AV12" s="22" t="str">
        <f>MID(Лист1!$B$14,8,1)</f>
        <v>0</v>
      </c>
      <c r="AW12" s="25" t="str">
        <f t="shared" si="23"/>
        <v>0</v>
      </c>
      <c r="AX12" s="44" t="s">
        <v>33</v>
      </c>
      <c r="AY12" s="7"/>
      <c r="AZ12" s="7"/>
      <c r="BA12" s="7"/>
      <c r="BB12" s="45"/>
      <c r="BC12" s="43"/>
      <c r="BD12" s="45"/>
    </row>
    <row r="13" spans="2:56" ht="12.75">
      <c r="B13" s="53" t="str">
        <f>MID(Лист1!$B$2,9,1)</f>
        <v>2</v>
      </c>
      <c r="C13" s="54">
        <f t="shared" si="10"/>
        <v>2</v>
      </c>
      <c r="D13" s="54" t="str">
        <f>MID(Лист1!$B$2,10,1)</f>
        <v>0</v>
      </c>
      <c r="E13" s="55" t="str">
        <f t="shared" si="11"/>
        <v>0</v>
      </c>
      <c r="F13" s="24" t="str">
        <f>MID(Лист1!$B$9,9,1)</f>
        <v>2</v>
      </c>
      <c r="G13" s="22">
        <f t="shared" si="0"/>
        <v>1</v>
      </c>
      <c r="H13" s="22" t="str">
        <f>MID(Лист1!$B$9,10,1)</f>
        <v>1</v>
      </c>
      <c r="I13" s="23" t="str">
        <f t="shared" si="12"/>
        <v>0</v>
      </c>
      <c r="J13" s="53" t="str">
        <f>MID(Лист1!$B$3,9,1)</f>
        <v>2</v>
      </c>
      <c r="K13" s="54">
        <f t="shared" si="13"/>
        <v>1</v>
      </c>
      <c r="L13" s="54" t="str">
        <f>MID(Лист1!$B$3,10,1)</f>
        <v>1</v>
      </c>
      <c r="M13" s="55" t="str">
        <f t="shared" si="14"/>
        <v>0</v>
      </c>
      <c r="N13" s="24" t="str">
        <f>MID(Лист1!$B$10,9,1)</f>
        <v>1</v>
      </c>
      <c r="O13" s="22">
        <f t="shared" si="1"/>
        <v>0</v>
      </c>
      <c r="P13" s="22" t="str">
        <f>MID(Лист1!$B$10,10,1)</f>
        <v>1</v>
      </c>
      <c r="Q13" s="25" t="str">
        <f t="shared" si="15"/>
        <v>0</v>
      </c>
      <c r="R13" s="53" t="str">
        <f>MID(Лист1!$B$4,9,1)</f>
        <v>1</v>
      </c>
      <c r="S13" s="54">
        <f t="shared" si="2"/>
        <v>0</v>
      </c>
      <c r="T13" s="54" t="str">
        <f>MID(Лист1!$B$4,10,1)</f>
        <v>1</v>
      </c>
      <c r="U13" s="55" t="str">
        <f t="shared" si="16"/>
        <v>0</v>
      </c>
      <c r="V13" s="24" t="str">
        <f>MID(Лист1!$B$11,9,1)</f>
        <v>2</v>
      </c>
      <c r="W13" s="22">
        <f t="shared" si="3"/>
        <v>1</v>
      </c>
      <c r="X13" s="22" t="str">
        <f>MID(Лист1!$B$11,10,1)</f>
        <v>1</v>
      </c>
      <c r="Y13" s="25" t="str">
        <f t="shared" si="17"/>
        <v>0</v>
      </c>
      <c r="Z13" s="53" t="str">
        <f>MID(Лист1!$B$5,9,1)</f>
        <v>2</v>
      </c>
      <c r="AA13" s="54">
        <f t="shared" si="4"/>
        <v>1</v>
      </c>
      <c r="AB13" s="54" t="str">
        <f>MID(Лист1!$B$5,10,1)</f>
        <v>1</v>
      </c>
      <c r="AC13" s="55" t="str">
        <f t="shared" si="18"/>
        <v>0</v>
      </c>
      <c r="AD13" s="24" t="str">
        <f>MID(Лист1!$B$12,9,1)</f>
        <v>2</v>
      </c>
      <c r="AE13" s="22">
        <f t="shared" si="5"/>
        <v>1</v>
      </c>
      <c r="AF13" s="22" t="str">
        <f>MID(Лист1!$B$12,10,1)</f>
        <v>1</v>
      </c>
      <c r="AG13" s="25" t="str">
        <f t="shared" si="19"/>
        <v>0</v>
      </c>
      <c r="AH13" s="53" t="str">
        <f>MID(Лист1!$B$6,9,1)</f>
        <v>2</v>
      </c>
      <c r="AI13" s="54">
        <f t="shared" si="6"/>
        <v>1</v>
      </c>
      <c r="AJ13" s="54" t="str">
        <f>MID(Лист1!$B$6,10,1)</f>
        <v>1</v>
      </c>
      <c r="AK13" s="55" t="str">
        <f t="shared" si="20"/>
        <v>0</v>
      </c>
      <c r="AL13" s="24" t="str">
        <f>MID(Лист1!$B$13,9,1)</f>
        <v>1</v>
      </c>
      <c r="AM13" s="22">
        <f t="shared" si="7"/>
        <v>0</v>
      </c>
      <c r="AN13" s="22" t="str">
        <f>MID(Лист1!$B$13,10,1)</f>
        <v>1</v>
      </c>
      <c r="AO13" s="25" t="str">
        <f t="shared" si="21"/>
        <v>0</v>
      </c>
      <c r="AP13" s="53" t="str">
        <f>MID(Лист1!$B$7,9,1)</f>
        <v>2</v>
      </c>
      <c r="AQ13" s="54">
        <f t="shared" si="8"/>
        <v>1</v>
      </c>
      <c r="AR13" s="54" t="str">
        <f>MID(Лист1!$B$7,10,1)</f>
        <v>1</v>
      </c>
      <c r="AS13" s="55" t="str">
        <f t="shared" si="22"/>
        <v>0</v>
      </c>
      <c r="AT13" s="24" t="str">
        <f>MID(Лист1!$B$14,9,1)</f>
        <v>1</v>
      </c>
      <c r="AU13" s="22">
        <f t="shared" si="9"/>
        <v>0</v>
      </c>
      <c r="AV13" s="22" t="str">
        <f>MID(Лист1!$B$14,10,1)</f>
        <v>1</v>
      </c>
      <c r="AW13" s="25" t="str">
        <f t="shared" si="23"/>
        <v>0</v>
      </c>
      <c r="AX13" s="44" t="s">
        <v>34</v>
      </c>
      <c r="AY13" s="7"/>
      <c r="AZ13" s="7"/>
      <c r="BA13" s="7"/>
      <c r="BB13" s="45"/>
      <c r="BC13" s="43"/>
      <c r="BD13" s="45"/>
    </row>
    <row r="14" spans="2:56" ht="12.75">
      <c r="B14" s="53" t="str">
        <f>MID(Лист1!$B$2,11,1)</f>
        <v>1</v>
      </c>
      <c r="C14" s="54">
        <f t="shared" si="10"/>
        <v>-1</v>
      </c>
      <c r="D14" s="54" t="str">
        <f>MID(Лист1!$B$2,12,1)</f>
        <v>2</v>
      </c>
      <c r="E14" s="55" t="str">
        <f t="shared" si="11"/>
        <v>0</v>
      </c>
      <c r="F14" s="24" t="str">
        <f>MID(Лист1!$B$9,11,1)</f>
        <v>1</v>
      </c>
      <c r="G14" s="22">
        <f t="shared" si="0"/>
        <v>-1</v>
      </c>
      <c r="H14" s="22" t="str">
        <f>MID(Лист1!$B$9,12,1)</f>
        <v>2</v>
      </c>
      <c r="I14" s="23" t="str">
        <f t="shared" si="12"/>
        <v>0</v>
      </c>
      <c r="J14" s="53" t="str">
        <f>MID(Лист1!$B$3,11,1)</f>
        <v>1</v>
      </c>
      <c r="K14" s="54">
        <f t="shared" si="13"/>
        <v>-1</v>
      </c>
      <c r="L14" s="54" t="str">
        <f>MID(Лист1!$B$3,12,1)</f>
        <v>2</v>
      </c>
      <c r="M14" s="55" t="str">
        <f t="shared" si="14"/>
        <v>0</v>
      </c>
      <c r="N14" s="24" t="str">
        <f>MID(Лист1!$B$10,11,1)</f>
        <v>1</v>
      </c>
      <c r="O14" s="22">
        <f t="shared" si="1"/>
        <v>-1</v>
      </c>
      <c r="P14" s="22" t="str">
        <f>MID(Лист1!$B$10,12,1)</f>
        <v>2</v>
      </c>
      <c r="Q14" s="25" t="str">
        <f t="shared" si="15"/>
        <v>0</v>
      </c>
      <c r="R14" s="53" t="str">
        <f>MID(Лист1!$B$4,11,1)</f>
        <v>1</v>
      </c>
      <c r="S14" s="54">
        <f t="shared" si="2"/>
        <v>0</v>
      </c>
      <c r="T14" s="54" t="str">
        <f>MID(Лист1!$B$4,12,1)</f>
        <v>1</v>
      </c>
      <c r="U14" s="55" t="str">
        <f t="shared" si="16"/>
        <v>0</v>
      </c>
      <c r="V14" s="24" t="str">
        <f>MID(Лист1!$B$11,11,1)</f>
        <v>1</v>
      </c>
      <c r="W14" s="22">
        <f t="shared" si="3"/>
        <v>0</v>
      </c>
      <c r="X14" s="22" t="str">
        <f>MID(Лист1!$B$11,12,1)</f>
        <v>1</v>
      </c>
      <c r="Y14" s="25" t="str">
        <f t="shared" si="17"/>
        <v>0</v>
      </c>
      <c r="Z14" s="53" t="str">
        <f>MID(Лист1!$B$5,11,1)</f>
        <v>1</v>
      </c>
      <c r="AA14" s="54">
        <f t="shared" si="4"/>
        <v>-1</v>
      </c>
      <c r="AB14" s="54" t="str">
        <f>MID(Лист1!$B$5,12,1)</f>
        <v>2</v>
      </c>
      <c r="AC14" s="55" t="str">
        <f t="shared" si="18"/>
        <v>0</v>
      </c>
      <c r="AD14" s="24" t="str">
        <f>MID(Лист1!$B$12,11,1)</f>
        <v>1</v>
      </c>
      <c r="AE14" s="22">
        <f t="shared" si="5"/>
        <v>-1</v>
      </c>
      <c r="AF14" s="22" t="str">
        <f>MID(Лист1!$B$12,12,1)</f>
        <v>2</v>
      </c>
      <c r="AG14" s="25" t="str">
        <f t="shared" si="19"/>
        <v>0</v>
      </c>
      <c r="AH14" s="53" t="str">
        <f>MID(Лист1!$B$6,11,1)</f>
        <v>0</v>
      </c>
      <c r="AI14" s="54">
        <f t="shared" si="6"/>
        <v>-1</v>
      </c>
      <c r="AJ14" s="54" t="str">
        <f>MID(Лист1!$B$6,12,1)</f>
        <v>1</v>
      </c>
      <c r="AK14" s="55" t="str">
        <f t="shared" si="20"/>
        <v>0</v>
      </c>
      <c r="AL14" s="24" t="str">
        <f>MID(Лист1!$B$13,11,1)</f>
        <v>2</v>
      </c>
      <c r="AM14" s="22">
        <f t="shared" si="7"/>
        <v>0</v>
      </c>
      <c r="AN14" s="22" t="str">
        <f>MID(Лист1!$B$13,12,1)</f>
        <v>2</v>
      </c>
      <c r="AO14" s="25" t="str">
        <f t="shared" si="21"/>
        <v>0</v>
      </c>
      <c r="AP14" s="53" t="str">
        <f>MID(Лист1!$B$7,11,1)</f>
        <v>1</v>
      </c>
      <c r="AQ14" s="54">
        <f t="shared" si="8"/>
        <v>0</v>
      </c>
      <c r="AR14" s="54" t="str">
        <f>MID(Лист1!$B$7,12,1)</f>
        <v>1</v>
      </c>
      <c r="AS14" s="55" t="str">
        <f t="shared" si="22"/>
        <v>0</v>
      </c>
      <c r="AT14" s="24" t="str">
        <f>MID(Лист1!$B$14,11,1)</f>
        <v>1</v>
      </c>
      <c r="AU14" s="22">
        <f t="shared" si="9"/>
        <v>-1</v>
      </c>
      <c r="AV14" s="22" t="str">
        <f>MID(Лист1!$B$14,12,1)</f>
        <v>2</v>
      </c>
      <c r="AW14" s="25" t="str">
        <f t="shared" si="23"/>
        <v>0</v>
      </c>
      <c r="AX14" s="44" t="s">
        <v>35</v>
      </c>
      <c r="AY14" s="7"/>
      <c r="AZ14" s="7"/>
      <c r="BA14" s="7"/>
      <c r="BB14" s="45"/>
      <c r="BC14" s="43"/>
      <c r="BD14" s="45"/>
    </row>
    <row r="15" spans="2:56" ht="12.75" customHeight="1">
      <c r="B15" s="53" t="str">
        <f>MID(Лист1!$B$2,13,1)</f>
        <v>1</v>
      </c>
      <c r="C15" s="54">
        <f t="shared" si="10"/>
        <v>0</v>
      </c>
      <c r="D15" s="54" t="str">
        <f>MID(Лист1!$B$2,14,1)</f>
        <v>1</v>
      </c>
      <c r="E15" s="55" t="str">
        <f t="shared" si="11"/>
        <v>0</v>
      </c>
      <c r="F15" s="24" t="str">
        <f>MID(Лист1!$B$9,13,1)</f>
        <v>2</v>
      </c>
      <c r="G15" s="22">
        <f t="shared" si="0"/>
        <v>1</v>
      </c>
      <c r="H15" s="22" t="str">
        <f>MID(Лист1!$B$9,14,1)</f>
        <v>1</v>
      </c>
      <c r="I15" s="23" t="str">
        <f t="shared" si="12"/>
        <v>0</v>
      </c>
      <c r="J15" s="53" t="str">
        <f>MID(Лист1!$B$3,13,1)</f>
        <v>1</v>
      </c>
      <c r="K15" s="54">
        <f t="shared" si="13"/>
        <v>0</v>
      </c>
      <c r="L15" s="54" t="str">
        <f>MID(Лист1!$B$3,14,1)</f>
        <v>1</v>
      </c>
      <c r="M15" s="55" t="str">
        <f t="shared" si="14"/>
        <v>0</v>
      </c>
      <c r="N15" s="24" t="str">
        <f>MID(Лист1!$B$10,13,1)</f>
        <v>2</v>
      </c>
      <c r="O15" s="22">
        <f t="shared" si="1"/>
        <v>2</v>
      </c>
      <c r="P15" s="22" t="str">
        <f>MID(Лист1!$B$10,14,1)</f>
        <v>0</v>
      </c>
      <c r="Q15" s="25" t="str">
        <f t="shared" si="15"/>
        <v>0</v>
      </c>
      <c r="R15" s="53" t="str">
        <f>MID(Лист1!$B$4,13,1)</f>
        <v>2</v>
      </c>
      <c r="S15" s="54">
        <f t="shared" si="2"/>
        <v>1</v>
      </c>
      <c r="T15" s="54" t="str">
        <f>MID(Лист1!$B$4,14,1)</f>
        <v>1</v>
      </c>
      <c r="U15" s="55" t="str">
        <f t="shared" si="16"/>
        <v>0</v>
      </c>
      <c r="V15" s="24" t="str">
        <f>MID(Лист1!$B$11,13,1)</f>
        <v>2</v>
      </c>
      <c r="W15" s="22">
        <f t="shared" si="3"/>
        <v>1</v>
      </c>
      <c r="X15" s="22" t="str">
        <f>MID(Лист1!$B$11,14,1)</f>
        <v>1</v>
      </c>
      <c r="Y15" s="25" t="str">
        <f t="shared" si="17"/>
        <v>0</v>
      </c>
      <c r="Z15" s="53" t="str">
        <f>MID(Лист1!$B$5,13,1)</f>
        <v>1</v>
      </c>
      <c r="AA15" s="54">
        <f t="shared" si="4"/>
        <v>0</v>
      </c>
      <c r="AB15" s="54" t="str">
        <f>MID(Лист1!$B$5,14,1)</f>
        <v>1</v>
      </c>
      <c r="AC15" s="55" t="str">
        <f t="shared" si="18"/>
        <v>0</v>
      </c>
      <c r="AD15" s="24" t="str">
        <f>MID(Лист1!$B$12,13,1)</f>
        <v>2</v>
      </c>
      <c r="AE15" s="22">
        <f t="shared" si="5"/>
        <v>1</v>
      </c>
      <c r="AF15" s="22" t="str">
        <f>MID(Лист1!$B$12,14,1)</f>
        <v>1</v>
      </c>
      <c r="AG15" s="25" t="str">
        <f t="shared" si="19"/>
        <v>0</v>
      </c>
      <c r="AH15" s="53" t="str">
        <f>MID(Лист1!$B$6,13,1)</f>
        <v>1</v>
      </c>
      <c r="AI15" s="54">
        <f t="shared" si="6"/>
        <v>0</v>
      </c>
      <c r="AJ15" s="54" t="str">
        <f>MID(Лист1!$B$6,14,1)</f>
        <v>1</v>
      </c>
      <c r="AK15" s="55" t="str">
        <f t="shared" si="20"/>
        <v>0</v>
      </c>
      <c r="AL15" s="24" t="str">
        <f>MID(Лист1!$B$13,13,1)</f>
        <v>2</v>
      </c>
      <c r="AM15" s="22">
        <f t="shared" si="7"/>
        <v>2</v>
      </c>
      <c r="AN15" s="22" t="str">
        <f>MID(Лист1!$B$13,14,1)</f>
        <v>0</v>
      </c>
      <c r="AO15" s="25" t="str">
        <f t="shared" si="21"/>
        <v>0</v>
      </c>
      <c r="AP15" s="53" t="str">
        <f>MID(Лист1!$B$7,13,1)</f>
        <v>2</v>
      </c>
      <c r="AQ15" s="54">
        <f t="shared" si="8"/>
        <v>1</v>
      </c>
      <c r="AR15" s="54" t="str">
        <f>MID(Лист1!$B$7,14,1)</f>
        <v>1</v>
      </c>
      <c r="AS15" s="55" t="str">
        <f t="shared" si="22"/>
        <v>0</v>
      </c>
      <c r="AT15" s="24" t="str">
        <f>MID(Лист1!$B$14,13,1)</f>
        <v>2</v>
      </c>
      <c r="AU15" s="22">
        <f t="shared" si="9"/>
        <v>1</v>
      </c>
      <c r="AV15" s="22" t="str">
        <f>MID(Лист1!$B$14,14,1)</f>
        <v>1</v>
      </c>
      <c r="AW15" s="25" t="str">
        <f t="shared" si="23"/>
        <v>0</v>
      </c>
      <c r="AX15" s="44" t="s">
        <v>36</v>
      </c>
      <c r="AY15" s="7"/>
      <c r="AZ15" s="7"/>
      <c r="BA15" s="7"/>
      <c r="BB15" s="45"/>
      <c r="BC15" s="43"/>
      <c r="BD15" s="45"/>
    </row>
    <row r="16" spans="2:56" ht="12.75">
      <c r="B16" s="53" t="str">
        <f>MID(Лист1!$B$2,15,1)</f>
        <v>1</v>
      </c>
      <c r="C16" s="54">
        <f>B16-D16</f>
        <v>0</v>
      </c>
      <c r="D16" s="54" t="str">
        <f>MID(Лист1!$B$2,16,1)</f>
        <v>1</v>
      </c>
      <c r="E16" s="55" t="str">
        <f t="shared" si="11"/>
        <v>0</v>
      </c>
      <c r="F16" s="24" t="str">
        <f>MID(Лист1!$B$9,15,1)</f>
        <v>1</v>
      </c>
      <c r="G16" s="22">
        <f t="shared" si="0"/>
        <v>0</v>
      </c>
      <c r="H16" s="22" t="str">
        <f>MID(Лист1!$B$9,16,1)</f>
        <v>1</v>
      </c>
      <c r="I16" s="23" t="str">
        <f t="shared" si="12"/>
        <v>0</v>
      </c>
      <c r="J16" s="53" t="str">
        <f>MID(Лист1!$B$3,15,1)</f>
        <v>1</v>
      </c>
      <c r="K16" s="54">
        <f>J16-L16</f>
        <v>-1</v>
      </c>
      <c r="L16" s="54" t="str">
        <f>MID(Лист1!$B$3,16,1)</f>
        <v>2</v>
      </c>
      <c r="M16" s="55" t="str">
        <f t="shared" si="14"/>
        <v>0</v>
      </c>
      <c r="N16" s="24" t="str">
        <f>MID(Лист1!$B$10,15,1)</f>
        <v>1</v>
      </c>
      <c r="O16" s="22">
        <f t="shared" si="1"/>
        <v>-1</v>
      </c>
      <c r="P16" s="22" t="str">
        <f>MID(Лист1!$B$10,16,1)</f>
        <v>2</v>
      </c>
      <c r="Q16" s="25" t="str">
        <f t="shared" si="15"/>
        <v>0</v>
      </c>
      <c r="R16" s="53" t="str">
        <f>MID(Лист1!$B$4,15,1)</f>
        <v>1</v>
      </c>
      <c r="S16" s="54">
        <f t="shared" si="2"/>
        <v>-1</v>
      </c>
      <c r="T16" s="54" t="str">
        <f>MID(Лист1!$B$4,16,1)</f>
        <v>2</v>
      </c>
      <c r="U16" s="55" t="str">
        <f t="shared" si="16"/>
        <v>0</v>
      </c>
      <c r="V16" s="24" t="str">
        <f>MID(Лист1!$B$11,15,1)</f>
        <v>1</v>
      </c>
      <c r="W16" s="22">
        <f t="shared" si="3"/>
        <v>0</v>
      </c>
      <c r="X16" s="22" t="str">
        <f>MID(Лист1!$B$11,16,1)</f>
        <v>1</v>
      </c>
      <c r="Y16" s="25" t="str">
        <f t="shared" si="17"/>
        <v>0</v>
      </c>
      <c r="Z16" s="53" t="str">
        <f>MID(Лист1!$B$5,15,1)</f>
        <v>1</v>
      </c>
      <c r="AA16" s="54">
        <f t="shared" si="4"/>
        <v>0</v>
      </c>
      <c r="AB16" s="54" t="str">
        <f>MID(Лист1!$B$5,16,1)</f>
        <v>1</v>
      </c>
      <c r="AC16" s="55" t="str">
        <f t="shared" si="18"/>
        <v>0</v>
      </c>
      <c r="AD16" s="24" t="str">
        <f>MID(Лист1!$B$12,15,1)</f>
        <v>1</v>
      </c>
      <c r="AE16" s="22">
        <f t="shared" si="5"/>
        <v>0</v>
      </c>
      <c r="AF16" s="22" t="str">
        <f>MID(Лист1!$B$12,16,1)</f>
        <v>1</v>
      </c>
      <c r="AG16" s="25" t="str">
        <f t="shared" si="19"/>
        <v>0</v>
      </c>
      <c r="AH16" s="53" t="str">
        <f>MID(Лист1!$B$6,15,1)</f>
        <v>1</v>
      </c>
      <c r="AI16" s="54">
        <f t="shared" si="6"/>
        <v>1</v>
      </c>
      <c r="AJ16" s="54" t="str">
        <f>MID(Лист1!$B$6,16,1)</f>
        <v>0</v>
      </c>
      <c r="AK16" s="55" t="str">
        <f t="shared" si="20"/>
        <v>0</v>
      </c>
      <c r="AL16" s="24" t="str">
        <f>MID(Лист1!$B$13,15,1)</f>
        <v>1</v>
      </c>
      <c r="AM16" s="22">
        <f t="shared" si="7"/>
        <v>1</v>
      </c>
      <c r="AN16" s="22" t="str">
        <f>MID(Лист1!$B$13,16,1)</f>
        <v>0</v>
      </c>
      <c r="AO16" s="25" t="str">
        <f t="shared" si="21"/>
        <v>0</v>
      </c>
      <c r="AP16" s="53" t="str">
        <f>MID(Лист1!$B$7,15,1)</f>
        <v>1</v>
      </c>
      <c r="AQ16" s="54">
        <f t="shared" si="8"/>
        <v>0</v>
      </c>
      <c r="AR16" s="54" t="str">
        <f>MID(Лист1!$B$7,16,1)</f>
        <v>1</v>
      </c>
      <c r="AS16" s="55" t="str">
        <f t="shared" si="22"/>
        <v>0</v>
      </c>
      <c r="AT16" s="24" t="str">
        <f>MID(Лист1!$B$14,15,1)</f>
        <v>0</v>
      </c>
      <c r="AU16" s="22">
        <f t="shared" si="9"/>
        <v>0</v>
      </c>
      <c r="AV16" s="22" t="str">
        <f>MID(Лист1!$B$14,16,1)</f>
        <v>0</v>
      </c>
      <c r="AW16" s="25" t="str">
        <f t="shared" si="23"/>
        <v>0</v>
      </c>
      <c r="AX16" s="44" t="s">
        <v>37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57">
        <f>E9+E10+E11+E12+E13+E14+E15+E16+E17+E18</f>
        <v>0</v>
      </c>
      <c r="C19" s="258"/>
      <c r="D19" s="258"/>
      <c r="E19" s="259"/>
      <c r="F19" s="245">
        <f>I9+I10+I11+I12+I13+I14+I15+I16+I17+I18</f>
        <v>0</v>
      </c>
      <c r="G19" s="246"/>
      <c r="H19" s="246"/>
      <c r="I19" s="260"/>
      <c r="J19" s="257">
        <f>M9+M10+M11+M12+M13+M14+M15+M16+M17+M18</f>
        <v>0</v>
      </c>
      <c r="K19" s="258"/>
      <c r="L19" s="258"/>
      <c r="M19" s="259"/>
      <c r="N19" s="245">
        <f>Q9+Q10+Q11+Q12+Q13+Q14+Q15+Q16+Q17+Q18</f>
        <v>0</v>
      </c>
      <c r="O19" s="246"/>
      <c r="P19" s="246"/>
      <c r="Q19" s="247"/>
      <c r="R19" s="257">
        <f>U9+U10+U11+U12+U13+U14+U15+U16+U17+U18</f>
        <v>0</v>
      </c>
      <c r="S19" s="258"/>
      <c r="T19" s="258"/>
      <c r="U19" s="259"/>
      <c r="V19" s="245">
        <f>Y9+Y10+Y11+Y12+Y13+Y14+Y15+Y16+Y17+Y18</f>
        <v>0</v>
      </c>
      <c r="W19" s="246"/>
      <c r="X19" s="246"/>
      <c r="Y19" s="247"/>
      <c r="Z19" s="257">
        <f>AC9+AC10+AC11+AC12+AC13+AC14+AC15+AC16+AC17+AC18</f>
        <v>0</v>
      </c>
      <c r="AA19" s="258"/>
      <c r="AB19" s="258"/>
      <c r="AC19" s="259"/>
      <c r="AD19" s="245">
        <f>AG9+AG10+AG11+AG12+AG13+AG14+AG15+AG16+AG17+AG18</f>
        <v>0</v>
      </c>
      <c r="AE19" s="246"/>
      <c r="AF19" s="246"/>
      <c r="AG19" s="247"/>
      <c r="AH19" s="257">
        <f>AK9+AK10+AK11+AK12+AK13+AK14+AK15+AK16+AK17+AK18</f>
        <v>0</v>
      </c>
      <c r="AI19" s="258"/>
      <c r="AJ19" s="258"/>
      <c r="AK19" s="259"/>
      <c r="AL19" s="245">
        <f>AO9+AO10+AO11+AO12+AO13+AO14+AO15+AO16+AO17+AO18</f>
        <v>0</v>
      </c>
      <c r="AM19" s="246"/>
      <c r="AN19" s="246"/>
      <c r="AO19" s="247"/>
      <c r="AP19" s="257">
        <f>AS9+AS10+AS11+AS12+AS13+AS14+AS15+AS16+AS17+AS18</f>
        <v>0</v>
      </c>
      <c r="AQ19" s="258"/>
      <c r="AR19" s="258"/>
      <c r="AS19" s="259"/>
      <c r="AT19" s="245">
        <f>AW9+AW10+AW11+AW12+AW13+AW14+AW15+AW16+AW17+AW18</f>
        <v>0</v>
      </c>
      <c r="AU19" s="246"/>
      <c r="AV19" s="246"/>
      <c r="AW19" s="247"/>
      <c r="AX19" s="7"/>
      <c r="AY19" s="7"/>
      <c r="AZ19" s="7"/>
      <c r="BA19" s="7"/>
      <c r="BB19" s="7"/>
      <c r="BC19" s="7"/>
      <c r="BD19" s="7"/>
    </row>
    <row r="20" spans="2:56" ht="13.5" thickBot="1">
      <c r="B20" s="251" t="str">
        <f>IF(B19&gt;F19,"1",IF(B19=F19,"0",IF(B19&lt;F19,"0")))</f>
        <v>0</v>
      </c>
      <c r="C20" s="252"/>
      <c r="D20" s="252"/>
      <c r="E20" s="253"/>
      <c r="F20" s="248" t="str">
        <f>IF(F19&gt;B19,"1",IF(F19=B19,"0",IF(F19&lt;B19,"0")))</f>
        <v>0</v>
      </c>
      <c r="G20" s="249"/>
      <c r="H20" s="249"/>
      <c r="I20" s="250"/>
      <c r="J20" s="251" t="str">
        <f>IF(J19&gt;N19,"1",IF(J19=N19,"0",IF(J19&lt;N19,"0")))</f>
        <v>0</v>
      </c>
      <c r="K20" s="252"/>
      <c r="L20" s="252"/>
      <c r="M20" s="253"/>
      <c r="N20" s="248" t="str">
        <f>IF(N19&gt;J19,"1",IF(N19=J19,"0",IF(N19&lt;J19,"0")))</f>
        <v>0</v>
      </c>
      <c r="O20" s="249"/>
      <c r="P20" s="249"/>
      <c r="Q20" s="250"/>
      <c r="R20" s="251" t="str">
        <f>IF(R19&gt;V19,"1",IF(R19=V19,"0",IF(R19&lt;V19,"0")))</f>
        <v>0</v>
      </c>
      <c r="S20" s="252"/>
      <c r="T20" s="252"/>
      <c r="U20" s="253"/>
      <c r="V20" s="248" t="str">
        <f>IF(V19&gt;R19,"1",IF(V19=R19,"0",IF(V19&lt;R19,"0")))</f>
        <v>0</v>
      </c>
      <c r="W20" s="249"/>
      <c r="X20" s="249"/>
      <c r="Y20" s="250"/>
      <c r="Z20" s="251" t="str">
        <f>IF(Z19&gt;AD19,"1",IF(Z19=AD19,"0",IF(Z19&lt;AD19,"0")))</f>
        <v>0</v>
      </c>
      <c r="AA20" s="252"/>
      <c r="AB20" s="252"/>
      <c r="AC20" s="253"/>
      <c r="AD20" s="248" t="str">
        <f>IF(AD19&gt;Z19,"1",IF(AD19=Z19,"0",IF(AD19&lt;Z19,"0")))</f>
        <v>0</v>
      </c>
      <c r="AE20" s="249"/>
      <c r="AF20" s="249"/>
      <c r="AG20" s="250"/>
      <c r="AH20" s="251" t="str">
        <f>IF(AH19&gt;AL19,"1",IF(AH19=AL19,"0",IF(AH19&lt;AL19,"0")))</f>
        <v>0</v>
      </c>
      <c r="AI20" s="252"/>
      <c r="AJ20" s="252"/>
      <c r="AK20" s="253"/>
      <c r="AL20" s="248" t="str">
        <f>IF(AL19&gt;AH19,"1",IF(AL19=AH19,"0",IF(AL19&lt;AH19,"0")))</f>
        <v>0</v>
      </c>
      <c r="AM20" s="249"/>
      <c r="AN20" s="249"/>
      <c r="AO20" s="250"/>
      <c r="AP20" s="251" t="str">
        <f>IF(AP19&gt;AT19,"1",IF(AP19=AT19,"0",IF(AP19&lt;AT19,"0")))</f>
        <v>0</v>
      </c>
      <c r="AQ20" s="252"/>
      <c r="AR20" s="252"/>
      <c r="AS20" s="253"/>
      <c r="AT20" s="248" t="str">
        <f>IF(AT19&gt;AP19,"1",IF(AT19=AP19,"0",IF(AT19&lt;AP19,"0")))</f>
        <v>0</v>
      </c>
      <c r="AU20" s="249"/>
      <c r="AV20" s="249"/>
      <c r="AW20" s="250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21"/>
      <c r="C22" s="221"/>
      <c r="D22" s="221"/>
      <c r="E22" s="221"/>
      <c r="F22" s="221"/>
      <c r="G22" s="221"/>
      <c r="H22" s="221"/>
      <c r="I22" s="22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22"/>
      <c r="C23" s="222"/>
      <c r="D23" s="222"/>
      <c r="E23" s="222"/>
      <c r="F23" s="222"/>
      <c r="G23" s="222"/>
      <c r="H23" s="222"/>
      <c r="I23" s="22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5" t="str">
        <f>Лист1!A21</f>
        <v>liga1.ru</v>
      </c>
      <c r="C24" s="165"/>
      <c r="D24" s="165"/>
      <c r="E24" s="165"/>
      <c r="F24" s="165"/>
      <c r="G24" s="56"/>
      <c r="H24" s="166">
        <f>B40+J40+R40+Z40+AH40+AP40</f>
        <v>0</v>
      </c>
      <c r="I24" s="16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42" t="str">
        <f>Лист1!A28</f>
        <v>TotalZone.ru.</v>
      </c>
      <c r="C25" s="242"/>
      <c r="D25" s="242"/>
      <c r="E25" s="242"/>
      <c r="F25" s="242"/>
      <c r="G25" s="63"/>
      <c r="H25" s="243">
        <f>F40+N40+V40+AD40+AL40+AT40</f>
        <v>0</v>
      </c>
      <c r="I25" s="24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32" t="str">
        <f>Лист1!A22</f>
        <v>Женек</v>
      </c>
      <c r="C27" s="233"/>
      <c r="D27" s="233"/>
      <c r="E27" s="159"/>
      <c r="F27" s="230" t="str">
        <f>Лист1!A29</f>
        <v>зверь</v>
      </c>
      <c r="G27" s="240"/>
      <c r="H27" s="240"/>
      <c r="I27" s="241"/>
      <c r="J27" s="232" t="str">
        <f>Лист1!A23</f>
        <v>Shplint</v>
      </c>
      <c r="K27" s="233"/>
      <c r="L27" s="233"/>
      <c r="M27" s="159"/>
      <c r="N27" s="229" t="str">
        <f>Лист1!A30</f>
        <v>dkdens</v>
      </c>
      <c r="O27" s="230"/>
      <c r="P27" s="230"/>
      <c r="Q27" s="231"/>
      <c r="R27" s="232" t="str">
        <f>Лист1!A24</f>
        <v>Den071</v>
      </c>
      <c r="S27" s="233"/>
      <c r="T27" s="233"/>
      <c r="U27" s="159"/>
      <c r="V27" s="229" t="str">
        <f>Лист1!A31</f>
        <v>voldemarka</v>
      </c>
      <c r="W27" s="230"/>
      <c r="X27" s="230"/>
      <c r="Y27" s="231"/>
      <c r="Z27" s="232" t="str">
        <f>Лист1!A25</f>
        <v>Yulya</v>
      </c>
      <c r="AA27" s="233"/>
      <c r="AB27" s="233"/>
      <c r="AC27" s="159"/>
      <c r="AD27" s="229" t="str">
        <f>Лист1!A32</f>
        <v>umal72</v>
      </c>
      <c r="AE27" s="230"/>
      <c r="AF27" s="230"/>
      <c r="AG27" s="231"/>
      <c r="AH27" s="232" t="str">
        <f>Лист1!A26</f>
        <v>Sashilo</v>
      </c>
      <c r="AI27" s="233"/>
      <c r="AJ27" s="233"/>
      <c r="AK27" s="159"/>
      <c r="AL27" s="229" t="str">
        <f>Лист1!A33</f>
        <v>Andrew</v>
      </c>
      <c r="AM27" s="230"/>
      <c r="AN27" s="230"/>
      <c r="AO27" s="231"/>
      <c r="AP27" s="232" t="str">
        <f>Лист1!A27</f>
        <v>Уралочка-79</v>
      </c>
      <c r="AQ27" s="233"/>
      <c r="AR27" s="233"/>
      <c r="AS27" s="159"/>
      <c r="AT27" s="229" t="str">
        <f>Лист1!A34</f>
        <v>Димон2007</v>
      </c>
      <c r="AU27" s="230"/>
      <c r="AV27" s="230"/>
      <c r="AW27" s="231"/>
      <c r="AX27" s="7"/>
      <c r="AY27" s="7"/>
      <c r="AZ27" s="7"/>
      <c r="BA27" s="7"/>
      <c r="BB27" s="239" t="s">
        <v>1</v>
      </c>
      <c r="BC27" s="239"/>
      <c r="BD27" s="239"/>
    </row>
    <row r="28" spans="2:56" ht="12.75">
      <c r="B28" s="235" t="s">
        <v>2</v>
      </c>
      <c r="C28" s="150"/>
      <c r="D28" s="151"/>
      <c r="E28" s="26" t="s">
        <v>3</v>
      </c>
      <c r="F28" s="236" t="s">
        <v>2</v>
      </c>
      <c r="G28" s="237"/>
      <c r="H28" s="238"/>
      <c r="I28" s="57" t="s">
        <v>3</v>
      </c>
      <c r="J28" s="235" t="s">
        <v>2</v>
      </c>
      <c r="K28" s="150"/>
      <c r="L28" s="151"/>
      <c r="M28" s="26" t="s">
        <v>3</v>
      </c>
      <c r="N28" s="236" t="s">
        <v>2</v>
      </c>
      <c r="O28" s="237"/>
      <c r="P28" s="238"/>
      <c r="Q28" s="61" t="s">
        <v>3</v>
      </c>
      <c r="R28" s="235" t="s">
        <v>2</v>
      </c>
      <c r="S28" s="150"/>
      <c r="T28" s="151"/>
      <c r="U28" s="26" t="s">
        <v>3</v>
      </c>
      <c r="V28" s="236" t="s">
        <v>2</v>
      </c>
      <c r="W28" s="237"/>
      <c r="X28" s="238"/>
      <c r="Y28" s="61" t="s">
        <v>3</v>
      </c>
      <c r="Z28" s="235" t="s">
        <v>2</v>
      </c>
      <c r="AA28" s="150"/>
      <c r="AB28" s="151"/>
      <c r="AC28" s="26" t="s">
        <v>3</v>
      </c>
      <c r="AD28" s="236" t="s">
        <v>2</v>
      </c>
      <c r="AE28" s="237"/>
      <c r="AF28" s="238"/>
      <c r="AG28" s="61" t="s">
        <v>3</v>
      </c>
      <c r="AH28" s="235" t="s">
        <v>2</v>
      </c>
      <c r="AI28" s="150"/>
      <c r="AJ28" s="151"/>
      <c r="AK28" s="26" t="s">
        <v>3</v>
      </c>
      <c r="AL28" s="236" t="s">
        <v>2</v>
      </c>
      <c r="AM28" s="237"/>
      <c r="AN28" s="238"/>
      <c r="AO28" s="61" t="s">
        <v>3</v>
      </c>
      <c r="AP28" s="235" t="s">
        <v>2</v>
      </c>
      <c r="AQ28" s="150"/>
      <c r="AR28" s="151"/>
      <c r="AS28" s="26" t="s">
        <v>3</v>
      </c>
      <c r="AT28" s="236" t="s">
        <v>2</v>
      </c>
      <c r="AU28" s="237"/>
      <c r="AV28" s="238"/>
      <c r="AW28" s="61" t="s">
        <v>3</v>
      </c>
      <c r="AX28" s="7"/>
      <c r="AY28" s="7"/>
      <c r="AZ28" s="7"/>
      <c r="BA28" s="7"/>
      <c r="BB28" s="239"/>
      <c r="BC28" s="239"/>
      <c r="BD28" s="239"/>
    </row>
    <row r="29" spans="2:56" ht="12.75">
      <c r="B29" s="27" t="str">
        <f>MID(Лист1!$B$22,1,1)</f>
        <v>2</v>
      </c>
      <c r="C29" s="28">
        <f>B29-D29</f>
        <v>1</v>
      </c>
      <c r="D29" s="28" t="str">
        <f>MID(Лист1!$B$22,2,1)</f>
        <v>1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8" t="str">
        <f>MID(Лист1!$B$29,1,1)</f>
        <v>2</v>
      </c>
      <c r="G29" s="59">
        <f aca="true" t="shared" si="24" ref="G29:G36">F29-H29</f>
        <v>1</v>
      </c>
      <c r="H29" s="59" t="str">
        <f>MID(Лист1!$B$29,2,1)</f>
        <v>1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7" t="str">
        <f>MID(Лист1!$B$23,1,1)</f>
        <v>2</v>
      </c>
      <c r="K29" s="28">
        <f>J29-L29</f>
        <v>1</v>
      </c>
      <c r="L29" s="28" t="str">
        <f>MID(Лист1!$B$23,2,1)</f>
        <v>1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1</v>
      </c>
      <c r="O29" s="59">
        <f aca="true" t="shared" si="25" ref="O29:O36">N29-P29</f>
        <v>1</v>
      </c>
      <c r="P29" s="59" t="str">
        <f>MID(Лист1!$B$30,2,1)</f>
        <v>0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7" t="str">
        <f>MID(Лист1!$B$24,1,1)</f>
        <v>2</v>
      </c>
      <c r="S29" s="28">
        <f aca="true" t="shared" si="26" ref="S29:S36">R29-T29</f>
        <v>0</v>
      </c>
      <c r="T29" s="28" t="str">
        <f>MID(Лист1!$B$24,2,1)</f>
        <v>2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8" t="str">
        <f>MID(Лист1!$B$31,1,1)</f>
        <v>2</v>
      </c>
      <c r="W29" s="59">
        <f aca="true" t="shared" si="27" ref="W29:W36">V29-X29</f>
        <v>1</v>
      </c>
      <c r="X29" s="59" t="str">
        <f>MID(Лист1!$B$31,2,1)</f>
        <v>1</v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7" t="str">
        <f>MID(Лист1!$B$25,1,1)</f>
        <v>1</v>
      </c>
      <c r="AA29" s="28">
        <f aca="true" t="shared" si="28" ref="AA29:AA36">Z29-AB29</f>
        <v>1</v>
      </c>
      <c r="AB29" s="28" t="str">
        <f>MID(Лист1!$B$25,2,1)</f>
        <v>0</v>
      </c>
      <c r="AC29" s="30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58" t="str">
        <f>MID(Лист1!$B$32,1,1)</f>
        <v>1</v>
      </c>
      <c r="AE29" s="59">
        <f aca="true" t="shared" si="29" ref="AE29:AE36">AD29-AF29</f>
        <v>-1</v>
      </c>
      <c r="AF29" s="59" t="str">
        <f>MID(Лист1!$B$32,2,1)</f>
        <v>2</v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7" t="str">
        <f>MID(Лист1!$B$26,1,1)</f>
        <v>1</v>
      </c>
      <c r="AI29" s="28">
        <f aca="true" t="shared" si="30" ref="AI29:AI36">AH29-AJ29</f>
        <v>0</v>
      </c>
      <c r="AJ29" s="28" t="str">
        <f>MID(Лист1!$B$26,2,1)</f>
        <v>1</v>
      </c>
      <c r="AK29" s="30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8" t="str">
        <f>MID(Лист1!$B$33,1,1)</f>
        <v>2</v>
      </c>
      <c r="AM29" s="59">
        <f aca="true" t="shared" si="31" ref="AM29:AM36">AL29-AN29</f>
        <v>1</v>
      </c>
      <c r="AN29" s="59" t="str">
        <f>MID(Лист1!$B$33,2,1)</f>
        <v>1</v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7" t="str">
        <f>MID(Лист1!$B$27,1,1)</f>
        <v>1</v>
      </c>
      <c r="AQ29" s="28">
        <f aca="true" t="shared" si="32" ref="AQ29:AQ36">AP29-AR29</f>
        <v>0</v>
      </c>
      <c r="AR29" s="28" t="str">
        <f>MID(Лист1!$B$27,2,1)</f>
        <v>1</v>
      </c>
      <c r="AS29" s="30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8" t="str">
        <f>MID(Лист1!$B$34,1,1)</f>
        <v>2</v>
      </c>
      <c r="AU29" s="59">
        <f aca="true" t="shared" si="33" ref="AU29:AU36">AT29-AV29</f>
        <v>0</v>
      </c>
      <c r="AV29" s="59" t="str">
        <f>MID(Лист1!$B$34,2,1)</f>
        <v>2</v>
      </c>
      <c r="AW29" s="62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44" t="str">
        <f>AX9</f>
        <v>Ливерпуль - Арсенал</v>
      </c>
      <c r="AY29" s="7"/>
      <c r="AZ29" s="7"/>
      <c r="BA29" s="7"/>
      <c r="BB29" s="50" t="str">
        <f>IF((LEN(BB9)=0)," ",BB9)</f>
        <v> </v>
      </c>
      <c r="BC29" s="45"/>
      <c r="BD29" s="50" t="str">
        <f>IF((LEN(BD9)=0)," ",BD9)</f>
        <v> </v>
      </c>
    </row>
    <row r="30" spans="2:56" ht="12.75">
      <c r="B30" s="27" t="str">
        <f>MID(Лист1!$B$22,3,1)</f>
        <v>1</v>
      </c>
      <c r="C30" s="28">
        <f aca="true" t="shared" si="34" ref="C30:C35">B30-D30</f>
        <v>0</v>
      </c>
      <c r="D30" s="28" t="str">
        <f>MID(Лист1!$B$22,4,1)</f>
        <v>1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8" t="str">
        <f>MID(Лист1!$B$29,3,1)</f>
        <v>1</v>
      </c>
      <c r="G30" s="59">
        <f t="shared" si="24"/>
        <v>-1</v>
      </c>
      <c r="H30" s="59" t="str">
        <f>MID(Лист1!$B$29,4,1)</f>
        <v>2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7" t="str">
        <f>MID(Лист1!$B$23,3,1)</f>
        <v>1</v>
      </c>
      <c r="K30" s="28">
        <f aca="true" t="shared" si="37" ref="K30:K35">J30-L30</f>
        <v>1</v>
      </c>
      <c r="L30" s="28" t="str">
        <f>MID(Лист1!$B$23,4,1)</f>
        <v>0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1</v>
      </c>
      <c r="O30" s="59">
        <f t="shared" si="25"/>
        <v>0</v>
      </c>
      <c r="P30" s="59" t="str">
        <f>MID(Лист1!$B$30,4,1)</f>
        <v>1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7" t="str">
        <f>MID(Лист1!$B$24,3,1)</f>
        <v>1</v>
      </c>
      <c r="S30" s="28">
        <f t="shared" si="26"/>
        <v>0</v>
      </c>
      <c r="T30" s="28" t="str">
        <f>MID(Лист1!$B$24,4,1)</f>
        <v>1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 t="str">
        <f>MID(Лист1!$B$31,3,1)</f>
        <v>1</v>
      </c>
      <c r="W30" s="59">
        <f t="shared" si="27"/>
        <v>0</v>
      </c>
      <c r="X30" s="59" t="str">
        <f>MID(Лист1!$B$31,4,1)</f>
        <v>1</v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7" t="str">
        <f>MID(Лист1!$B$25,3,1)</f>
        <v>1</v>
      </c>
      <c r="AA30" s="28">
        <f t="shared" si="28"/>
        <v>0</v>
      </c>
      <c r="AB30" s="28" t="str">
        <f>MID(Лист1!$B$25,4,1)</f>
        <v>1</v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8" t="str">
        <f>MID(Лист1!$B$32,3,1)</f>
        <v>2</v>
      </c>
      <c r="AE30" s="59">
        <f t="shared" si="29"/>
        <v>1</v>
      </c>
      <c r="AF30" s="59" t="str">
        <f>MID(Лист1!$B$32,4,1)</f>
        <v>1</v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7" t="str">
        <f>MID(Лист1!$B$26,3,1)</f>
        <v>1</v>
      </c>
      <c r="AI30" s="28">
        <f t="shared" si="30"/>
        <v>-1</v>
      </c>
      <c r="AJ30" s="28" t="str">
        <f>MID(Лист1!$B$26,4,1)</f>
        <v>2</v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 t="str">
        <f>MID(Лист1!$B$33,3,1)</f>
        <v>1</v>
      </c>
      <c r="AM30" s="59">
        <f t="shared" si="31"/>
        <v>0</v>
      </c>
      <c r="AN30" s="59" t="str">
        <f>MID(Лист1!$B$33,4,1)</f>
        <v>1</v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7" t="str">
        <f>MID(Лист1!$B$27,3,1)</f>
        <v>1</v>
      </c>
      <c r="AQ30" s="28">
        <f t="shared" si="32"/>
        <v>0</v>
      </c>
      <c r="AR30" s="28" t="str">
        <f>MID(Лист1!$B$27,4,1)</f>
        <v>1</v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 t="str">
        <f>MID(Лист1!$B$34,3,1)</f>
        <v>2</v>
      </c>
      <c r="AU30" s="59">
        <f t="shared" si="33"/>
        <v>1</v>
      </c>
      <c r="AV30" s="59" t="str">
        <f>MID(Лист1!$B$34,4,1)</f>
        <v>1</v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44" t="str">
        <f aca="true" t="shared" si="48" ref="AX30:AX36">AX10</f>
        <v>Гамбург - Герта</v>
      </c>
      <c r="AY30" s="7"/>
      <c r="AZ30" s="7"/>
      <c r="BA30" s="7"/>
      <c r="BB30" s="50" t="str">
        <f>IF((LEN(BB10)=0)," ",BB10)</f>
        <v> </v>
      </c>
      <c r="BC30" s="45" t="e">
        <f aca="true" t="shared" si="49" ref="BC30:BC36">BB30-BD30</f>
        <v>#VALUE!</v>
      </c>
      <c r="BD30" s="50" t="str">
        <f aca="true" t="shared" si="50" ref="BD30:BD36">IF((LEN(BD10)=0)," ",BD10)</f>
        <v> </v>
      </c>
    </row>
    <row r="31" spans="2:56" ht="12.75">
      <c r="B31" s="27" t="str">
        <f>MID(Лист1!$B$22,5,1)</f>
        <v>2</v>
      </c>
      <c r="C31" s="28">
        <f t="shared" si="34"/>
        <v>1</v>
      </c>
      <c r="D31" s="28" t="str">
        <f>MID(Лист1!$B$22,6,1)</f>
        <v>1</v>
      </c>
      <c r="E31" s="29" t="str">
        <f t="shared" si="35"/>
        <v>0</v>
      </c>
      <c r="F31" s="58" t="str">
        <f>MID(Лист1!$B$29,5,1)</f>
        <v>2</v>
      </c>
      <c r="G31" s="59">
        <f t="shared" si="24"/>
        <v>1</v>
      </c>
      <c r="H31" s="59" t="str">
        <f>MID(Лист1!$B$29,6,1)</f>
        <v>1</v>
      </c>
      <c r="I31" s="60" t="str">
        <f t="shared" si="36"/>
        <v>0</v>
      </c>
      <c r="J31" s="27" t="str">
        <f>MID(Лист1!$B$23,5,1)</f>
        <v>2</v>
      </c>
      <c r="K31" s="28">
        <f t="shared" si="37"/>
        <v>1</v>
      </c>
      <c r="L31" s="28" t="str">
        <f>MID(Лист1!$B$23,6,1)</f>
        <v>1</v>
      </c>
      <c r="M31" s="30" t="str">
        <f t="shared" si="38"/>
        <v>0</v>
      </c>
      <c r="N31" s="58" t="str">
        <f>MID(Лист1!$B$30,5,1)</f>
        <v>2</v>
      </c>
      <c r="O31" s="59">
        <f t="shared" si="25"/>
        <v>1</v>
      </c>
      <c r="P31" s="59" t="str">
        <f>MID(Лист1!$B$30,6,1)</f>
        <v>1</v>
      </c>
      <c r="Q31" s="62" t="str">
        <f t="shared" si="39"/>
        <v>0</v>
      </c>
      <c r="R31" s="27" t="str">
        <f>MID(Лист1!$B$24,5,1)</f>
        <v>1</v>
      </c>
      <c r="S31" s="28">
        <f t="shared" si="26"/>
        <v>1</v>
      </c>
      <c r="T31" s="28" t="str">
        <f>MID(Лист1!$B$24,6,1)</f>
        <v>0</v>
      </c>
      <c r="U31" s="30" t="str">
        <f t="shared" si="40"/>
        <v>0</v>
      </c>
      <c r="V31" s="58" t="str">
        <f>MID(Лист1!$B$31,5,1)</f>
        <v>2</v>
      </c>
      <c r="W31" s="59">
        <f t="shared" si="27"/>
        <v>1</v>
      </c>
      <c r="X31" s="59" t="str">
        <f>MID(Лист1!$B$31,6,1)</f>
        <v>1</v>
      </c>
      <c r="Y31" s="62" t="str">
        <f t="shared" si="41"/>
        <v>0</v>
      </c>
      <c r="Z31" s="27" t="str">
        <f>MID(Лист1!$B$25,5,1)</f>
        <v>1</v>
      </c>
      <c r="AA31" s="28">
        <f t="shared" si="28"/>
        <v>1</v>
      </c>
      <c r="AB31" s="28" t="str">
        <f>MID(Лист1!$B$25,6,1)</f>
        <v>0</v>
      </c>
      <c r="AC31" s="30" t="str">
        <f t="shared" si="42"/>
        <v>0</v>
      </c>
      <c r="AD31" s="58" t="str">
        <f>MID(Лист1!$B$32,5,1)</f>
        <v>2</v>
      </c>
      <c r="AE31" s="59">
        <f t="shared" si="29"/>
        <v>1</v>
      </c>
      <c r="AF31" s="59" t="str">
        <f>MID(Лист1!$B$32,6,1)</f>
        <v>1</v>
      </c>
      <c r="AG31" s="62" t="str">
        <f t="shared" si="43"/>
        <v>0</v>
      </c>
      <c r="AH31" s="27" t="str">
        <f>MID(Лист1!$B$26,5,1)</f>
        <v>2</v>
      </c>
      <c r="AI31" s="28">
        <f t="shared" si="30"/>
        <v>1</v>
      </c>
      <c r="AJ31" s="28" t="str">
        <f>MID(Лист1!$B$26,6,1)</f>
        <v>1</v>
      </c>
      <c r="AK31" s="30" t="str">
        <f t="shared" si="44"/>
        <v>0</v>
      </c>
      <c r="AL31" s="58" t="str">
        <f>MID(Лист1!$B$33,5,1)</f>
        <v>2</v>
      </c>
      <c r="AM31" s="59">
        <f t="shared" si="31"/>
        <v>2</v>
      </c>
      <c r="AN31" s="59" t="str">
        <f>MID(Лист1!$B$33,6,1)</f>
        <v>0</v>
      </c>
      <c r="AO31" s="62" t="str">
        <f t="shared" si="45"/>
        <v>0</v>
      </c>
      <c r="AP31" s="27" t="str">
        <f>MID(Лист1!$B$27,5,1)</f>
        <v>1</v>
      </c>
      <c r="AQ31" s="28">
        <f t="shared" si="32"/>
        <v>-1</v>
      </c>
      <c r="AR31" s="28" t="str">
        <f>MID(Лист1!$B$27,6,1)</f>
        <v>2</v>
      </c>
      <c r="AS31" s="30" t="str">
        <f t="shared" si="46"/>
        <v>0</v>
      </c>
      <c r="AT31" s="58" t="str">
        <f>MID(Лист1!$B$34,5,1)</f>
        <v>2</v>
      </c>
      <c r="AU31" s="59">
        <f t="shared" si="33"/>
        <v>1</v>
      </c>
      <c r="AV31" s="59" t="str">
        <f>MID(Лист1!$B$34,6,1)</f>
        <v>1</v>
      </c>
      <c r="AW31" s="62" t="str">
        <f t="shared" si="47"/>
        <v>0</v>
      </c>
      <c r="AX31" s="44" t="str">
        <f t="shared" si="48"/>
        <v>Наполи - Милан 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1</v>
      </c>
      <c r="C32" s="28">
        <f t="shared" si="34"/>
        <v>0</v>
      </c>
      <c r="D32" s="28" t="str">
        <f>MID(Лист1!$B$22,8,1)</f>
        <v>1</v>
      </c>
      <c r="E32" s="29" t="str">
        <f t="shared" si="35"/>
        <v>0</v>
      </c>
      <c r="F32" s="58" t="str">
        <f>MID(Лист1!$B$29,7,1)</f>
        <v>0</v>
      </c>
      <c r="G32" s="59">
        <f t="shared" si="24"/>
        <v>0</v>
      </c>
      <c r="H32" s="59" t="str">
        <f>MID(Лист1!$B$29,8,1)</f>
        <v>0</v>
      </c>
      <c r="I32" s="60" t="str">
        <f t="shared" si="36"/>
        <v>0</v>
      </c>
      <c r="J32" s="27" t="str">
        <f>MID(Лист1!$B$23,7,1)</f>
        <v>0</v>
      </c>
      <c r="K32" s="28">
        <f t="shared" si="37"/>
        <v>0</v>
      </c>
      <c r="L32" s="28" t="str">
        <f>MID(Лист1!$B$23,8,1)</f>
        <v>0</v>
      </c>
      <c r="M32" s="30" t="str">
        <f t="shared" si="38"/>
        <v>0</v>
      </c>
      <c r="N32" s="58" t="str">
        <f>MID(Лист1!$B$30,7,1)</f>
        <v>2</v>
      </c>
      <c r="O32" s="59">
        <f t="shared" si="25"/>
        <v>1</v>
      </c>
      <c r="P32" s="59" t="str">
        <f>MID(Лист1!$B$30,8,1)</f>
        <v>1</v>
      </c>
      <c r="Q32" s="62" t="str">
        <f t="shared" si="39"/>
        <v>0</v>
      </c>
      <c r="R32" s="27" t="str">
        <f>MID(Лист1!$B$24,7,1)</f>
        <v>2</v>
      </c>
      <c r="S32" s="28">
        <f t="shared" si="26"/>
        <v>0</v>
      </c>
      <c r="T32" s="28" t="str">
        <f>MID(Лист1!$B$24,8,1)</f>
        <v>2</v>
      </c>
      <c r="U32" s="30" t="str">
        <f t="shared" si="40"/>
        <v>0</v>
      </c>
      <c r="V32" s="58" t="str">
        <f>MID(Лист1!$B$31,7,1)</f>
        <v>0</v>
      </c>
      <c r="W32" s="59">
        <f t="shared" si="27"/>
        <v>-1</v>
      </c>
      <c r="X32" s="59" t="str">
        <f>MID(Лист1!$B$31,8,1)</f>
        <v>1</v>
      </c>
      <c r="Y32" s="62" t="str">
        <f t="shared" si="41"/>
        <v>0</v>
      </c>
      <c r="Z32" s="27" t="str">
        <f>MID(Лист1!$B$25,7,1)</f>
        <v>2</v>
      </c>
      <c r="AA32" s="28">
        <f t="shared" si="28"/>
        <v>0</v>
      </c>
      <c r="AB32" s="28" t="str">
        <f>MID(Лист1!$B$25,8,1)</f>
        <v>2</v>
      </c>
      <c r="AC32" s="30" t="str">
        <f t="shared" si="42"/>
        <v>0</v>
      </c>
      <c r="AD32" s="58" t="str">
        <f>MID(Лист1!$B$32,7,1)</f>
        <v>1</v>
      </c>
      <c r="AE32" s="59">
        <f t="shared" si="29"/>
        <v>0</v>
      </c>
      <c r="AF32" s="59" t="str">
        <f>MID(Лист1!$B$32,8,1)</f>
        <v>1</v>
      </c>
      <c r="AG32" s="62" t="str">
        <f t="shared" si="43"/>
        <v>0</v>
      </c>
      <c r="AH32" s="27" t="str">
        <f>MID(Лист1!$B$26,7,1)</f>
        <v>1</v>
      </c>
      <c r="AI32" s="28">
        <f t="shared" si="30"/>
        <v>1</v>
      </c>
      <c r="AJ32" s="28" t="str">
        <f>MID(Лист1!$B$26,8,1)</f>
        <v>0</v>
      </c>
      <c r="AK32" s="30" t="str">
        <f t="shared" si="44"/>
        <v>0</v>
      </c>
      <c r="AL32" s="58" t="str">
        <f>MID(Лист1!$B$33,7,1)</f>
        <v>1</v>
      </c>
      <c r="AM32" s="59">
        <f t="shared" si="31"/>
        <v>1</v>
      </c>
      <c r="AN32" s="59" t="str">
        <f>MID(Лист1!$B$33,8,1)</f>
        <v>0</v>
      </c>
      <c r="AO32" s="62" t="str">
        <f t="shared" si="45"/>
        <v>0</v>
      </c>
      <c r="AP32" s="27" t="str">
        <f>MID(Лист1!$B$27,7,1)</f>
        <v>1</v>
      </c>
      <c r="AQ32" s="28">
        <f t="shared" si="32"/>
        <v>0</v>
      </c>
      <c r="AR32" s="28" t="str">
        <f>MID(Лист1!$B$27,8,1)</f>
        <v>1</v>
      </c>
      <c r="AS32" s="30" t="str">
        <f t="shared" si="46"/>
        <v>0</v>
      </c>
      <c r="AT32" s="58" t="str">
        <f>MID(Лист1!$B$34,7,1)</f>
        <v>0</v>
      </c>
      <c r="AU32" s="59">
        <f t="shared" si="33"/>
        <v>0</v>
      </c>
      <c r="AV32" s="59" t="str">
        <f>MID(Лист1!$B$34,8,1)</f>
        <v>0</v>
      </c>
      <c r="AW32" s="62" t="str">
        <f t="shared" si="47"/>
        <v>0</v>
      </c>
      <c r="AX32" s="44" t="str">
        <f t="shared" si="48"/>
        <v>Осасуна - Хетафе 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2</v>
      </c>
      <c r="C33" s="28">
        <f t="shared" si="34"/>
        <v>1</v>
      </c>
      <c r="D33" s="28" t="str">
        <f>MID(Лист1!$B$22,10,1)</f>
        <v>1</v>
      </c>
      <c r="E33" s="29" t="str">
        <f t="shared" si="35"/>
        <v>0</v>
      </c>
      <c r="F33" s="58" t="str">
        <f>MID(Лист1!$B$29,9,1)</f>
        <v>2</v>
      </c>
      <c r="G33" s="59">
        <f t="shared" si="24"/>
        <v>1</v>
      </c>
      <c r="H33" s="59" t="str">
        <f>MID(Лист1!$B$29,10,1)</f>
        <v>1</v>
      </c>
      <c r="I33" s="60" t="str">
        <f t="shared" si="36"/>
        <v>0</v>
      </c>
      <c r="J33" s="27" t="str">
        <f>MID(Лист1!$B$23,9,1)</f>
        <v>2</v>
      </c>
      <c r="K33" s="28">
        <f t="shared" si="37"/>
        <v>2</v>
      </c>
      <c r="L33" s="28" t="str">
        <f>MID(Лист1!$B$23,10,1)</f>
        <v>0</v>
      </c>
      <c r="M33" s="30" t="str">
        <f t="shared" si="38"/>
        <v>0</v>
      </c>
      <c r="N33" s="58" t="str">
        <f>MID(Лист1!$B$30,9,1)</f>
        <v>2</v>
      </c>
      <c r="O33" s="59">
        <f t="shared" si="25"/>
        <v>1</v>
      </c>
      <c r="P33" s="59" t="str">
        <f>MID(Лист1!$B$30,10,1)</f>
        <v>1</v>
      </c>
      <c r="Q33" s="62" t="str">
        <f t="shared" si="39"/>
        <v>0</v>
      </c>
      <c r="R33" s="27" t="str">
        <f>MID(Лист1!$B$24,9,1)</f>
        <v>2</v>
      </c>
      <c r="S33" s="28">
        <f t="shared" si="26"/>
        <v>1</v>
      </c>
      <c r="T33" s="28" t="str">
        <f>MID(Лист1!$B$24,10,1)</f>
        <v>1</v>
      </c>
      <c r="U33" s="30" t="str">
        <f t="shared" si="40"/>
        <v>0</v>
      </c>
      <c r="V33" s="58" t="str">
        <f>MID(Лист1!$B$31,9,1)</f>
        <v>1</v>
      </c>
      <c r="W33" s="59">
        <f t="shared" si="27"/>
        <v>0</v>
      </c>
      <c r="X33" s="59" t="str">
        <f>MID(Лист1!$B$31,10,1)</f>
        <v>1</v>
      </c>
      <c r="Y33" s="62" t="str">
        <f t="shared" si="41"/>
        <v>0</v>
      </c>
      <c r="Z33" s="27" t="str">
        <f>MID(Лист1!$B$25,9,1)</f>
        <v>2</v>
      </c>
      <c r="AA33" s="28">
        <f t="shared" si="28"/>
        <v>1</v>
      </c>
      <c r="AB33" s="28" t="str">
        <f>MID(Лист1!$B$25,10,1)</f>
        <v>1</v>
      </c>
      <c r="AC33" s="30" t="str">
        <f t="shared" si="42"/>
        <v>0</v>
      </c>
      <c r="AD33" s="58" t="str">
        <f>MID(Лист1!$B$32,9,1)</f>
        <v>1</v>
      </c>
      <c r="AE33" s="59">
        <f t="shared" si="29"/>
        <v>0</v>
      </c>
      <c r="AF33" s="59" t="str">
        <f>MID(Лист1!$B$32,10,1)</f>
        <v>1</v>
      </c>
      <c r="AG33" s="62" t="str">
        <f t="shared" si="43"/>
        <v>0</v>
      </c>
      <c r="AH33" s="27" t="str">
        <f>MID(Лист1!$B$26,9,1)</f>
        <v>0</v>
      </c>
      <c r="AI33" s="28">
        <f t="shared" si="30"/>
        <v>-2</v>
      </c>
      <c r="AJ33" s="28" t="str">
        <f>MID(Лист1!$B$26,10,1)</f>
        <v>2</v>
      </c>
      <c r="AK33" s="30" t="str">
        <f t="shared" si="44"/>
        <v>0</v>
      </c>
      <c r="AL33" s="58" t="str">
        <f>MID(Лист1!$B$33,9,1)</f>
        <v>2</v>
      </c>
      <c r="AM33" s="59">
        <f t="shared" si="31"/>
        <v>1</v>
      </c>
      <c r="AN33" s="59" t="str">
        <f>MID(Лист1!$B$33,10,1)</f>
        <v>1</v>
      </c>
      <c r="AO33" s="62" t="str">
        <f t="shared" si="45"/>
        <v>0</v>
      </c>
      <c r="AP33" s="27" t="str">
        <f>MID(Лист1!$B$27,9,1)</f>
        <v>2</v>
      </c>
      <c r="AQ33" s="28">
        <f t="shared" si="32"/>
        <v>1</v>
      </c>
      <c r="AR33" s="28" t="str">
        <f>MID(Лист1!$B$27,10,1)</f>
        <v>1</v>
      </c>
      <c r="AS33" s="30" t="str">
        <f t="shared" si="46"/>
        <v>0</v>
      </c>
      <c r="AT33" s="58" t="str">
        <f>MID(Лист1!$B$34,9,1)</f>
        <v>1</v>
      </c>
      <c r="AU33" s="59">
        <f t="shared" si="33"/>
        <v>0</v>
      </c>
      <c r="AV33" s="59" t="str">
        <f>MID(Лист1!$B$34,10,1)</f>
        <v>1</v>
      </c>
      <c r="AW33" s="62" t="str">
        <f t="shared" si="47"/>
        <v>0</v>
      </c>
      <c r="AX33" s="44" t="str">
        <f t="shared" si="48"/>
        <v>Тоттенхэм - Эвертон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1</v>
      </c>
      <c r="C34" s="28">
        <f t="shared" si="34"/>
        <v>-1</v>
      </c>
      <c r="D34" s="28" t="str">
        <f>MID(Лист1!$B$22,12,1)</f>
        <v>2</v>
      </c>
      <c r="E34" s="29" t="str">
        <f t="shared" si="35"/>
        <v>0</v>
      </c>
      <c r="F34" s="58" t="str">
        <f>MID(Лист1!$B$29,11,1)</f>
        <v>1</v>
      </c>
      <c r="G34" s="59">
        <f t="shared" si="24"/>
        <v>0</v>
      </c>
      <c r="H34" s="59" t="str">
        <f>MID(Лист1!$B$29,12,1)</f>
        <v>1</v>
      </c>
      <c r="I34" s="60" t="str">
        <f t="shared" si="36"/>
        <v>0</v>
      </c>
      <c r="J34" s="27" t="str">
        <f>MID(Лист1!$B$23,11,1)</f>
        <v>0</v>
      </c>
      <c r="K34" s="28">
        <f t="shared" si="37"/>
        <v>-2</v>
      </c>
      <c r="L34" s="28" t="str">
        <f>MID(Лист1!$B$23,12,1)</f>
        <v>2</v>
      </c>
      <c r="M34" s="30" t="str">
        <f t="shared" si="38"/>
        <v>0</v>
      </c>
      <c r="N34" s="58" t="str">
        <f>MID(Лист1!$B$30,11,1)</f>
        <v>1</v>
      </c>
      <c r="O34" s="59">
        <f t="shared" si="25"/>
        <v>-1</v>
      </c>
      <c r="P34" s="59" t="str">
        <f>MID(Лист1!$B$30,12,1)</f>
        <v>2</v>
      </c>
      <c r="Q34" s="62" t="str">
        <f t="shared" si="39"/>
        <v>0</v>
      </c>
      <c r="R34" s="27" t="str">
        <f>MID(Лист1!$B$24,11,1)</f>
        <v>1</v>
      </c>
      <c r="S34" s="28">
        <f t="shared" si="26"/>
        <v>-1</v>
      </c>
      <c r="T34" s="28" t="str">
        <f>MID(Лист1!$B$24,12,1)</f>
        <v>2</v>
      </c>
      <c r="U34" s="30" t="str">
        <f t="shared" si="40"/>
        <v>0</v>
      </c>
      <c r="V34" s="58" t="str">
        <f>MID(Лист1!$B$31,11,1)</f>
        <v>1</v>
      </c>
      <c r="W34" s="59">
        <f t="shared" si="27"/>
        <v>0</v>
      </c>
      <c r="X34" s="59" t="str">
        <f>MID(Лист1!$B$31,12,1)</f>
        <v>1</v>
      </c>
      <c r="Y34" s="62" t="str">
        <f t="shared" si="41"/>
        <v>0</v>
      </c>
      <c r="Z34" s="27" t="str">
        <f>MID(Лист1!$B$25,11,1)</f>
        <v>0</v>
      </c>
      <c r="AA34" s="28">
        <f t="shared" si="28"/>
        <v>-1</v>
      </c>
      <c r="AB34" s="28" t="str">
        <f>MID(Лист1!$B$25,12,1)</f>
        <v>1</v>
      </c>
      <c r="AC34" s="30" t="str">
        <f t="shared" si="42"/>
        <v>0</v>
      </c>
      <c r="AD34" s="58" t="str">
        <f>MID(Лист1!$B$32,11,1)</f>
        <v>1</v>
      </c>
      <c r="AE34" s="59">
        <f t="shared" si="29"/>
        <v>-1</v>
      </c>
      <c r="AF34" s="59" t="str">
        <f>MID(Лист1!$B$32,12,1)</f>
        <v>2</v>
      </c>
      <c r="AG34" s="62" t="str">
        <f t="shared" si="43"/>
        <v>0</v>
      </c>
      <c r="AH34" s="27" t="str">
        <f>MID(Лист1!$B$26,11,1)</f>
        <v>1</v>
      </c>
      <c r="AI34" s="28">
        <f t="shared" si="30"/>
        <v>-1</v>
      </c>
      <c r="AJ34" s="28" t="str">
        <f>MID(Лист1!$B$26,12,1)</f>
        <v>2</v>
      </c>
      <c r="AK34" s="30" t="str">
        <f t="shared" si="44"/>
        <v>0</v>
      </c>
      <c r="AL34" s="58" t="str">
        <f>MID(Лист1!$B$33,11,1)</f>
        <v>0</v>
      </c>
      <c r="AM34" s="59">
        <f t="shared" si="31"/>
        <v>-1</v>
      </c>
      <c r="AN34" s="59" t="str">
        <f>MID(Лист1!$B$33,12,1)</f>
        <v>1</v>
      </c>
      <c r="AO34" s="62" t="str">
        <f t="shared" si="45"/>
        <v>0</v>
      </c>
      <c r="AP34" s="27" t="str">
        <f>MID(Лист1!$B$27,11,1)</f>
        <v>1</v>
      </c>
      <c r="AQ34" s="28">
        <f t="shared" si="32"/>
        <v>-1</v>
      </c>
      <c r="AR34" s="28" t="str">
        <f>MID(Лист1!$B$27,12,1)</f>
        <v>2</v>
      </c>
      <c r="AS34" s="30" t="str">
        <f t="shared" si="46"/>
        <v>0</v>
      </c>
      <c r="AT34" s="58" t="str">
        <f>MID(Лист1!$B$34,11,1)</f>
        <v>1</v>
      </c>
      <c r="AU34" s="59">
        <f t="shared" si="33"/>
        <v>0</v>
      </c>
      <c r="AV34" s="59" t="str">
        <f>MID(Лист1!$B$34,12,1)</f>
        <v>1</v>
      </c>
      <c r="AW34" s="62" t="str">
        <f t="shared" si="47"/>
        <v>0</v>
      </c>
      <c r="AX34" s="44" t="str">
        <f t="shared" si="48"/>
        <v>Лацио - Рома 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1</v>
      </c>
      <c r="C35" s="28">
        <f t="shared" si="34"/>
        <v>0</v>
      </c>
      <c r="D35" s="28" t="str">
        <f>MID(Лист1!$B$22,14,1)</f>
        <v>1</v>
      </c>
      <c r="E35" s="29" t="str">
        <f t="shared" si="35"/>
        <v>0</v>
      </c>
      <c r="F35" s="58" t="str">
        <f>MID(Лист1!$B$29,13,1)</f>
        <v>1</v>
      </c>
      <c r="G35" s="59">
        <f t="shared" si="24"/>
        <v>0</v>
      </c>
      <c r="H35" s="59" t="str">
        <f>MID(Лист1!$B$29,14,1)</f>
        <v>1</v>
      </c>
      <c r="I35" s="60" t="str">
        <f t="shared" si="36"/>
        <v>0</v>
      </c>
      <c r="J35" s="27" t="str">
        <f>MID(Лист1!$B$23,13,1)</f>
        <v>1</v>
      </c>
      <c r="K35" s="28">
        <f t="shared" si="37"/>
        <v>0</v>
      </c>
      <c r="L35" s="28" t="str">
        <f>MID(Лист1!$B$23,14,1)</f>
        <v>1</v>
      </c>
      <c r="M35" s="30" t="str">
        <f t="shared" si="38"/>
        <v>0</v>
      </c>
      <c r="N35" s="58" t="str">
        <f>MID(Лист1!$B$30,13,1)</f>
        <v>1</v>
      </c>
      <c r="O35" s="59">
        <f t="shared" si="25"/>
        <v>0</v>
      </c>
      <c r="P35" s="59" t="str">
        <f>MID(Лист1!$B$30,14,1)</f>
        <v>1</v>
      </c>
      <c r="Q35" s="62" t="str">
        <f t="shared" si="39"/>
        <v>0</v>
      </c>
      <c r="R35" s="27" t="str">
        <f>MID(Лист1!$B$24,13,1)</f>
        <v>1</v>
      </c>
      <c r="S35" s="28">
        <f t="shared" si="26"/>
        <v>0</v>
      </c>
      <c r="T35" s="28" t="str">
        <f>MID(Лист1!$B$24,14,1)</f>
        <v>1</v>
      </c>
      <c r="U35" s="30" t="str">
        <f t="shared" si="40"/>
        <v>0</v>
      </c>
      <c r="V35" s="58" t="str">
        <f>MID(Лист1!$B$31,13,1)</f>
        <v>2</v>
      </c>
      <c r="W35" s="59">
        <f t="shared" si="27"/>
        <v>1</v>
      </c>
      <c r="X35" s="59" t="str">
        <f>MID(Лист1!$B$31,14,1)</f>
        <v>1</v>
      </c>
      <c r="Y35" s="62" t="str">
        <f t="shared" si="41"/>
        <v>0</v>
      </c>
      <c r="Z35" s="27" t="str">
        <f>MID(Лист1!$B$25,13,1)</f>
        <v>1</v>
      </c>
      <c r="AA35" s="28">
        <f t="shared" si="28"/>
        <v>0</v>
      </c>
      <c r="AB35" s="28" t="str">
        <f>MID(Лист1!$B$25,14,1)</f>
        <v>1</v>
      </c>
      <c r="AC35" s="30" t="str">
        <f t="shared" si="42"/>
        <v>0</v>
      </c>
      <c r="AD35" s="58" t="str">
        <f>MID(Лист1!$B$32,13,1)</f>
        <v>1</v>
      </c>
      <c r="AE35" s="59">
        <f t="shared" si="29"/>
        <v>-1</v>
      </c>
      <c r="AF35" s="59" t="str">
        <f>MID(Лист1!$B$32,14,1)</f>
        <v>2</v>
      </c>
      <c r="AG35" s="62" t="str">
        <f t="shared" si="43"/>
        <v>0</v>
      </c>
      <c r="AH35" s="27" t="str">
        <f>MID(Лист1!$B$26,13,1)</f>
        <v>2</v>
      </c>
      <c r="AI35" s="28">
        <f t="shared" si="30"/>
        <v>0</v>
      </c>
      <c r="AJ35" s="28" t="str">
        <f>MID(Лист1!$B$26,14,1)</f>
        <v>2</v>
      </c>
      <c r="AK35" s="30" t="str">
        <f t="shared" si="44"/>
        <v>0</v>
      </c>
      <c r="AL35" s="58" t="str">
        <f>MID(Лист1!$B$33,13,1)</f>
        <v>0</v>
      </c>
      <c r="AM35" s="59">
        <f t="shared" si="31"/>
        <v>-1</v>
      </c>
      <c r="AN35" s="59" t="str">
        <f>MID(Лист1!$B$33,14,1)</f>
        <v>1</v>
      </c>
      <c r="AO35" s="62" t="str">
        <f t="shared" si="45"/>
        <v>0</v>
      </c>
      <c r="AP35" s="27" t="str">
        <f>MID(Лист1!$B$27,13,1)</f>
        <v>2</v>
      </c>
      <c r="AQ35" s="28">
        <f t="shared" si="32"/>
        <v>2</v>
      </c>
      <c r="AR35" s="28" t="str">
        <f>MID(Лист1!$B$27,14,1)</f>
        <v>0</v>
      </c>
      <c r="AS35" s="30" t="str">
        <f t="shared" si="46"/>
        <v>0</v>
      </c>
      <c r="AT35" s="58" t="str">
        <f>MID(Лист1!$B$34,13,1)</f>
        <v>1</v>
      </c>
      <c r="AU35" s="59">
        <f t="shared" si="33"/>
        <v>0</v>
      </c>
      <c r="AV35" s="59" t="str">
        <f>MID(Лист1!$B$34,14,1)</f>
        <v>1</v>
      </c>
      <c r="AW35" s="62" t="str">
        <f t="shared" si="47"/>
        <v>0</v>
      </c>
      <c r="AX35" s="44" t="str">
        <f t="shared" si="48"/>
        <v>Штутгарт - Аугсбург 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0</v>
      </c>
      <c r="C36" s="28">
        <f>B36-D36</f>
        <v>-1</v>
      </c>
      <c r="D36" s="28" t="str">
        <f>MID(Лист1!$B$22,16,1)</f>
        <v>1</v>
      </c>
      <c r="E36" s="29" t="str">
        <f t="shared" si="35"/>
        <v>0</v>
      </c>
      <c r="F36" s="58" t="str">
        <f>MID(Лист1!$B$29,15,1)</f>
        <v>1</v>
      </c>
      <c r="G36" s="59">
        <f t="shared" si="24"/>
        <v>0</v>
      </c>
      <c r="H36" s="59" t="str">
        <f>MID(Лист1!$B$29,16,1)</f>
        <v>1</v>
      </c>
      <c r="I36" s="60" t="str">
        <f t="shared" si="36"/>
        <v>0</v>
      </c>
      <c r="J36" s="27" t="str">
        <f>MID(Лист1!$B$23,15,1)</f>
        <v>1</v>
      </c>
      <c r="K36" s="28">
        <f>J36-L36</f>
        <v>-1</v>
      </c>
      <c r="L36" s="28" t="str">
        <f>MID(Лист1!$B$23,16,1)</f>
        <v>2</v>
      </c>
      <c r="M36" s="30" t="str">
        <f t="shared" si="38"/>
        <v>0</v>
      </c>
      <c r="N36" s="58" t="str">
        <f>MID(Лист1!$B$30,15,1)</f>
        <v>1</v>
      </c>
      <c r="O36" s="59">
        <f t="shared" si="25"/>
        <v>-1</v>
      </c>
      <c r="P36" s="59" t="str">
        <f>MID(Лист1!$B$30,16,1)</f>
        <v>2</v>
      </c>
      <c r="Q36" s="62" t="str">
        <f t="shared" si="39"/>
        <v>0</v>
      </c>
      <c r="R36" s="27" t="str">
        <f>MID(Лист1!$B$24,15,1)</f>
        <v>0</v>
      </c>
      <c r="S36" s="28">
        <f t="shared" si="26"/>
        <v>-1</v>
      </c>
      <c r="T36" s="28" t="str">
        <f>MID(Лист1!$B$24,16,1)</f>
        <v>1</v>
      </c>
      <c r="U36" s="30" t="str">
        <f t="shared" si="40"/>
        <v>0</v>
      </c>
      <c r="V36" s="58" t="str">
        <f>MID(Лист1!$B$31,15,1)</f>
        <v>2</v>
      </c>
      <c r="W36" s="59">
        <f t="shared" si="27"/>
        <v>0</v>
      </c>
      <c r="X36" s="59" t="str">
        <f>MID(Лист1!$B$31,16,1)</f>
        <v>2</v>
      </c>
      <c r="Y36" s="62" t="str">
        <f t="shared" si="41"/>
        <v>0</v>
      </c>
      <c r="Z36" s="27" t="str">
        <f>MID(Лист1!$B$25,15,1)</f>
        <v>1</v>
      </c>
      <c r="AA36" s="28">
        <f t="shared" si="28"/>
        <v>-1</v>
      </c>
      <c r="AB36" s="28" t="str">
        <f>MID(Лист1!$B$25,16,1)</f>
        <v>2</v>
      </c>
      <c r="AC36" s="30" t="str">
        <f t="shared" si="42"/>
        <v>0</v>
      </c>
      <c r="AD36" s="58" t="str">
        <f>MID(Лист1!$B$32,15,1)</f>
        <v>1</v>
      </c>
      <c r="AE36" s="59">
        <f t="shared" si="29"/>
        <v>0</v>
      </c>
      <c r="AF36" s="59" t="str">
        <f>MID(Лист1!$B$32,16,1)</f>
        <v>1</v>
      </c>
      <c r="AG36" s="62" t="str">
        <f t="shared" si="43"/>
        <v>0</v>
      </c>
      <c r="AH36" s="27" t="str">
        <f>MID(Лист1!$B$26,15,1)</f>
        <v>0</v>
      </c>
      <c r="AI36" s="28">
        <f t="shared" si="30"/>
        <v>-2</v>
      </c>
      <c r="AJ36" s="28" t="str">
        <f>MID(Лист1!$B$26,16,1)</f>
        <v>2</v>
      </c>
      <c r="AK36" s="30" t="str">
        <f t="shared" si="44"/>
        <v>0</v>
      </c>
      <c r="AL36" s="58" t="str">
        <f>MID(Лист1!$B$33,15,1)</f>
        <v>0</v>
      </c>
      <c r="AM36" s="59">
        <f t="shared" si="31"/>
        <v>-1</v>
      </c>
      <c r="AN36" s="59" t="str">
        <f>MID(Лист1!$B$33,16,1)</f>
        <v>1</v>
      </c>
      <c r="AO36" s="62" t="str">
        <f t="shared" si="45"/>
        <v>0</v>
      </c>
      <c r="AP36" s="27" t="str">
        <f>MID(Лист1!$B$27,15,1)</f>
        <v>0</v>
      </c>
      <c r="AQ36" s="28">
        <f t="shared" si="32"/>
        <v>-1</v>
      </c>
      <c r="AR36" s="28" t="str">
        <f>MID(Лист1!$B$27,16,1)</f>
        <v>1</v>
      </c>
      <c r="AS36" s="30" t="str">
        <f t="shared" si="46"/>
        <v>0</v>
      </c>
      <c r="AT36" s="58" t="str">
        <f>MID(Лист1!$B$34,15,1)</f>
        <v>1</v>
      </c>
      <c r="AU36" s="59">
        <f t="shared" si="33"/>
        <v>-1</v>
      </c>
      <c r="AV36" s="59" t="str">
        <f>MID(Лист1!$B$34,16,1)</f>
        <v>2</v>
      </c>
      <c r="AW36" s="62" t="str">
        <f t="shared" si="47"/>
        <v>0</v>
      </c>
      <c r="AX36" s="44" t="str">
        <f t="shared" si="48"/>
        <v>Монако - ПСЖ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43">
        <f>E29+E30+E31+E32+E33+E34+E35+E36+E37+E38</f>
        <v>0</v>
      </c>
      <c r="C39" s="144"/>
      <c r="D39" s="144"/>
      <c r="E39" s="152"/>
      <c r="F39" s="226">
        <f>I29+I30+I31+I32+I33+I34+I35+I36+I37+I38</f>
        <v>0</v>
      </c>
      <c r="G39" s="227"/>
      <c r="H39" s="227"/>
      <c r="I39" s="234"/>
      <c r="J39" s="143">
        <f>M29+M30+M31+M32+M33+M34+M35+M36+M37+M38</f>
        <v>0</v>
      </c>
      <c r="K39" s="144"/>
      <c r="L39" s="144"/>
      <c r="M39" s="152"/>
      <c r="N39" s="226">
        <f>Q29+Q30+Q31+Q32+Q33+Q34+Q35+Q36+Q37+Q38</f>
        <v>0</v>
      </c>
      <c r="O39" s="227"/>
      <c r="P39" s="227"/>
      <c r="Q39" s="228"/>
      <c r="R39" s="143">
        <f>U29+U30+U31+U32+U33+U34+U35+U36+U37+U38</f>
        <v>0</v>
      </c>
      <c r="S39" s="144"/>
      <c r="T39" s="144"/>
      <c r="U39" s="152"/>
      <c r="V39" s="226">
        <f>Y29+Y30+Y31+Y32+Y33+Y34+Y35+Y36+Y37+Y38</f>
        <v>0</v>
      </c>
      <c r="W39" s="227"/>
      <c r="X39" s="227"/>
      <c r="Y39" s="228"/>
      <c r="Z39" s="143">
        <f>AC29+AC30+AC31+AC32+AC33+AC34+AC35+AC36+AC37+AC38</f>
        <v>0</v>
      </c>
      <c r="AA39" s="144"/>
      <c r="AB39" s="144"/>
      <c r="AC39" s="152"/>
      <c r="AD39" s="226">
        <f>AG29+AG30+AG31+AG32+AG33+AG34+AG35+AG36+AG37+AG38</f>
        <v>0</v>
      </c>
      <c r="AE39" s="227"/>
      <c r="AF39" s="227"/>
      <c r="AG39" s="228"/>
      <c r="AH39" s="143">
        <f>AK29+AK30+AK31+AK32+AK33+AK34+AK35+AK36+AK37+AK38</f>
        <v>0</v>
      </c>
      <c r="AI39" s="144"/>
      <c r="AJ39" s="144"/>
      <c r="AK39" s="152"/>
      <c r="AL39" s="226">
        <f>AO29+AO30+AO31+AO32+AO33+AO34+AO35+AO36+AO37+AO38</f>
        <v>0</v>
      </c>
      <c r="AM39" s="227"/>
      <c r="AN39" s="227"/>
      <c r="AO39" s="228"/>
      <c r="AP39" s="143">
        <f>AS29+AS30+AS31+AS32+AS33+AS34+AS35+AS36+AS37+AS38</f>
        <v>0</v>
      </c>
      <c r="AQ39" s="144"/>
      <c r="AR39" s="144"/>
      <c r="AS39" s="152"/>
      <c r="AT39" s="226">
        <f>AW29+AW30+AW31+AW32+AW33+AW34+AW35+AW36+AW37+AW38</f>
        <v>0</v>
      </c>
      <c r="AU39" s="227"/>
      <c r="AV39" s="227"/>
      <c r="AW39" s="228"/>
      <c r="AX39" s="7"/>
      <c r="AY39" s="7"/>
      <c r="AZ39" s="7"/>
      <c r="BA39" s="7"/>
      <c r="BB39" s="47"/>
      <c r="BC39" s="47"/>
      <c r="BD39" s="47"/>
    </row>
    <row r="40" spans="2:56" ht="13.5" thickBot="1">
      <c r="B40" s="212" t="str">
        <f>IF(B39&gt;F39,"1",IF(B39=F39,"0",IF(B39&lt;F39,"0")))</f>
        <v>0</v>
      </c>
      <c r="C40" s="213"/>
      <c r="D40" s="213"/>
      <c r="E40" s="214"/>
      <c r="F40" s="215" t="str">
        <f>IF(F39&gt;B39,"1",IF(F39=B39,"0",IF(F39&lt;B39,"0")))</f>
        <v>0</v>
      </c>
      <c r="G40" s="216"/>
      <c r="H40" s="216"/>
      <c r="I40" s="217"/>
      <c r="J40" s="212" t="str">
        <f>IF(J39&gt;N39,"1",IF(J39=N39,"0",IF(J39&lt;N39,"0")))</f>
        <v>0</v>
      </c>
      <c r="K40" s="213"/>
      <c r="L40" s="213"/>
      <c r="M40" s="214"/>
      <c r="N40" s="215" t="str">
        <f>IF(N39&gt;J39,"1",IF(N39=J39,"0",IF(N39&lt;J39,"0")))</f>
        <v>0</v>
      </c>
      <c r="O40" s="216"/>
      <c r="P40" s="216"/>
      <c r="Q40" s="217"/>
      <c r="R40" s="212" t="str">
        <f>IF(R39&gt;V39,"1",IF(R39=V39,"0",IF(R39&lt;V39,"0")))</f>
        <v>0</v>
      </c>
      <c r="S40" s="213"/>
      <c r="T40" s="213"/>
      <c r="U40" s="214"/>
      <c r="V40" s="215" t="str">
        <f>IF(V39&gt;R39,"1",IF(V39=R39,"0",IF(V39&lt;R39,"0")))</f>
        <v>0</v>
      </c>
      <c r="W40" s="216"/>
      <c r="X40" s="216"/>
      <c r="Y40" s="217"/>
      <c r="Z40" s="212" t="str">
        <f>IF(Z39&gt;AD39,"1",IF(Z39=AD39,"0",IF(Z39&lt;AD39,"0")))</f>
        <v>0</v>
      </c>
      <c r="AA40" s="213"/>
      <c r="AB40" s="213"/>
      <c r="AC40" s="214"/>
      <c r="AD40" s="215" t="str">
        <f>IF(AD39&gt;Z39,"1",IF(AD39=Z39,"0",IF(AD39&lt;Z39,"0")))</f>
        <v>0</v>
      </c>
      <c r="AE40" s="216"/>
      <c r="AF40" s="216"/>
      <c r="AG40" s="217"/>
      <c r="AH40" s="212" t="str">
        <f>IF(AH39&gt;AL39,"1",IF(AH39=AL39,"0",IF(AH39&lt;AL39,"0")))</f>
        <v>0</v>
      </c>
      <c r="AI40" s="213"/>
      <c r="AJ40" s="213"/>
      <c r="AK40" s="214"/>
      <c r="AL40" s="215" t="str">
        <f>IF(AL39&gt;AH39,"1",IF(AL39=AH39,"0",IF(AL39&lt;AH39,"0")))</f>
        <v>0</v>
      </c>
      <c r="AM40" s="216"/>
      <c r="AN40" s="216"/>
      <c r="AO40" s="217"/>
      <c r="AP40" s="212" t="str">
        <f>IF(AP39&gt;AT39,"1",IF(AP39=AT39,"0",IF(AP39&lt;AT39,"0")))</f>
        <v>0</v>
      </c>
      <c r="AQ40" s="213"/>
      <c r="AR40" s="213"/>
      <c r="AS40" s="214"/>
      <c r="AT40" s="215" t="str">
        <f>IF(AT39&gt;AP39,"1",IF(AT39=AP39,"0",IF(AT39&lt;AP39,"0")))</f>
        <v>0</v>
      </c>
      <c r="AU40" s="216"/>
      <c r="AV40" s="216"/>
      <c r="AW40" s="217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221" t="s">
        <v>0</v>
      </c>
      <c r="C42" s="221"/>
      <c r="D42" s="221"/>
      <c r="E42" s="221"/>
      <c r="F42" s="221"/>
      <c r="G42" s="221"/>
      <c r="H42" s="221"/>
      <c r="I42" s="22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222"/>
      <c r="C43" s="222"/>
      <c r="D43" s="222"/>
      <c r="E43" s="222"/>
      <c r="F43" s="222"/>
      <c r="G43" s="222"/>
      <c r="H43" s="222"/>
      <c r="I43" s="22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223" t="str">
        <f>Лист1!A41</f>
        <v>Проф. прогноза</v>
      </c>
      <c r="C44" s="223"/>
      <c r="D44" s="223"/>
      <c r="E44" s="223"/>
      <c r="F44" s="223"/>
      <c r="G44" s="68"/>
      <c r="H44" s="224">
        <f>B60+J60+R60+Z60+AH60+AP60</f>
        <v>0</v>
      </c>
      <c r="I44" s="22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218" t="str">
        <f>Лист1!A48</f>
        <v>КСП "Торпедо"</v>
      </c>
      <c r="C45" s="218"/>
      <c r="D45" s="218"/>
      <c r="E45" s="218"/>
      <c r="F45" s="218"/>
      <c r="G45" s="79"/>
      <c r="H45" s="219">
        <f>F60+N60+V60+AD60+AL60+AT60</f>
        <v>0</v>
      </c>
      <c r="I45" s="22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27" t="str">
        <f>Лист1!A42</f>
        <v>A.Shalaev</v>
      </c>
      <c r="C47" s="128"/>
      <c r="D47" s="128"/>
      <c r="E47" s="129"/>
      <c r="F47" s="209" t="str">
        <f>Лист1!A49</f>
        <v>
raptoroff</v>
      </c>
      <c r="G47" s="210"/>
      <c r="H47" s="210"/>
      <c r="I47" s="211"/>
      <c r="J47" s="127" t="str">
        <f>Лист1!A43</f>
        <v>SkVaL</v>
      </c>
      <c r="K47" s="128"/>
      <c r="L47" s="128"/>
      <c r="M47" s="129"/>
      <c r="N47" s="209" t="str">
        <f>Лист1!A50</f>
        <v>ЯД</v>
      </c>
      <c r="O47" s="210"/>
      <c r="P47" s="210"/>
      <c r="Q47" s="211"/>
      <c r="R47" s="127" t="str">
        <f>Лист1!A44</f>
        <v>Vjazmitsch </v>
      </c>
      <c r="S47" s="128"/>
      <c r="T47" s="128"/>
      <c r="U47" s="129"/>
      <c r="V47" s="209" t="str">
        <f>Лист1!A51</f>
        <v>ViGaS</v>
      </c>
      <c r="W47" s="210"/>
      <c r="X47" s="210"/>
      <c r="Y47" s="211"/>
      <c r="Z47" s="127" t="str">
        <f>Лист1!A45</f>
        <v>Горобец </v>
      </c>
      <c r="AA47" s="128"/>
      <c r="AB47" s="128"/>
      <c r="AC47" s="129"/>
      <c r="AD47" s="209" t="str">
        <f>Лист1!A52</f>
        <v>Sass1954</v>
      </c>
      <c r="AE47" s="210"/>
      <c r="AF47" s="210"/>
      <c r="AG47" s="211"/>
      <c r="AH47" s="127" t="str">
        <f>Лист1!A46</f>
        <v>Иванович</v>
      </c>
      <c r="AI47" s="128"/>
      <c r="AJ47" s="128"/>
      <c r="AK47" s="129"/>
      <c r="AL47" s="209" t="str">
        <f>Лист1!A53</f>
        <v>VadimCz</v>
      </c>
      <c r="AM47" s="210"/>
      <c r="AN47" s="210"/>
      <c r="AO47" s="211"/>
      <c r="AP47" s="127" t="str">
        <f>Лист1!A47</f>
        <v>SERG</v>
      </c>
      <c r="AQ47" s="128"/>
      <c r="AR47" s="128"/>
      <c r="AS47" s="129"/>
      <c r="AT47" s="209" t="str">
        <f>Лист1!A54</f>
        <v>Sergo</v>
      </c>
      <c r="AU47" s="210"/>
      <c r="AV47" s="210"/>
      <c r="AW47" s="211"/>
      <c r="AX47" s="7"/>
      <c r="AY47" s="7"/>
      <c r="AZ47" s="7"/>
      <c r="BA47" s="7"/>
      <c r="BB47" s="130" t="s">
        <v>1</v>
      </c>
      <c r="BC47" s="130"/>
      <c r="BD47" s="130"/>
    </row>
    <row r="48" spans="2:56" ht="12.75">
      <c r="B48" s="105" t="s">
        <v>2</v>
      </c>
      <c r="C48" s="121"/>
      <c r="D48" s="122"/>
      <c r="E48" s="64" t="s">
        <v>3</v>
      </c>
      <c r="F48" s="206" t="s">
        <v>2</v>
      </c>
      <c r="G48" s="207"/>
      <c r="H48" s="208"/>
      <c r="I48" s="74" t="s">
        <v>3</v>
      </c>
      <c r="J48" s="105" t="s">
        <v>2</v>
      </c>
      <c r="K48" s="121"/>
      <c r="L48" s="122"/>
      <c r="M48" s="64" t="s">
        <v>3</v>
      </c>
      <c r="N48" s="206" t="s">
        <v>2</v>
      </c>
      <c r="O48" s="207"/>
      <c r="P48" s="208"/>
      <c r="Q48" s="80" t="s">
        <v>3</v>
      </c>
      <c r="R48" s="105" t="s">
        <v>2</v>
      </c>
      <c r="S48" s="121"/>
      <c r="T48" s="122"/>
      <c r="U48" s="64" t="s">
        <v>3</v>
      </c>
      <c r="V48" s="206" t="s">
        <v>2</v>
      </c>
      <c r="W48" s="207"/>
      <c r="X48" s="208"/>
      <c r="Y48" s="80" t="s">
        <v>3</v>
      </c>
      <c r="Z48" s="105" t="s">
        <v>2</v>
      </c>
      <c r="AA48" s="121"/>
      <c r="AB48" s="122"/>
      <c r="AC48" s="64" t="s">
        <v>3</v>
      </c>
      <c r="AD48" s="206" t="s">
        <v>2</v>
      </c>
      <c r="AE48" s="207"/>
      <c r="AF48" s="208"/>
      <c r="AG48" s="80" t="s">
        <v>3</v>
      </c>
      <c r="AH48" s="105" t="s">
        <v>2</v>
      </c>
      <c r="AI48" s="121"/>
      <c r="AJ48" s="122"/>
      <c r="AK48" s="64" t="s">
        <v>3</v>
      </c>
      <c r="AL48" s="206" t="s">
        <v>2</v>
      </c>
      <c r="AM48" s="207"/>
      <c r="AN48" s="208"/>
      <c r="AO48" s="80" t="s">
        <v>3</v>
      </c>
      <c r="AP48" s="105" t="s">
        <v>2</v>
      </c>
      <c r="AQ48" s="121"/>
      <c r="AR48" s="122"/>
      <c r="AS48" s="64" t="s">
        <v>3</v>
      </c>
      <c r="AT48" s="206" t="s">
        <v>2</v>
      </c>
      <c r="AU48" s="207"/>
      <c r="AV48" s="208"/>
      <c r="AW48" s="80" t="s">
        <v>3</v>
      </c>
      <c r="AX48" s="7"/>
      <c r="AY48" s="7"/>
      <c r="AZ48" s="7"/>
      <c r="BA48" s="7"/>
      <c r="BB48" s="130"/>
      <c r="BC48" s="130"/>
      <c r="BD48" s="130"/>
    </row>
    <row r="49" spans="2:56" ht="12.75">
      <c r="B49" s="65" t="str">
        <f>MID(Лист1!$B$42,1,1)</f>
        <v>2</v>
      </c>
      <c r="C49" s="66">
        <f>B49-D49</f>
        <v>1</v>
      </c>
      <c r="D49" s="66" t="str">
        <f>MID(Лист1!$B$42,2,1)</f>
        <v>1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2</v>
      </c>
      <c r="G49" s="76">
        <f aca="true" t="shared" si="52" ref="G49:G56">F49-H49</f>
        <v>-1</v>
      </c>
      <c r="H49" s="76" t="str">
        <f>MID(Лист1!$B$49,2,1)</f>
        <v>3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5" t="str">
        <f>MID(Лист1!$B$43,1,1)</f>
        <v>2</v>
      </c>
      <c r="K49" s="66">
        <f>J49-L49</f>
        <v>1</v>
      </c>
      <c r="L49" s="66" t="str">
        <f>MID(Лист1!$B$43,2,1)</f>
        <v>1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5" t="str">
        <f>MID(Лист1!$B$50,1,1)</f>
        <v>2</v>
      </c>
      <c r="O49" s="76">
        <f aca="true" t="shared" si="53" ref="O49:O56">N49-P49</f>
        <v>0</v>
      </c>
      <c r="P49" s="76" t="str">
        <f>MID(Лист1!$B$50,2,1)</f>
        <v>2</v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65" t="str">
        <f>MID(Лист1!$B$44,1,1)</f>
        <v>2</v>
      </c>
      <c r="S49" s="66">
        <f aca="true" t="shared" si="54" ref="S49:S56">R49-T49</f>
        <v>1</v>
      </c>
      <c r="T49" s="66" t="str">
        <f>MID(Лист1!$B$44,2,1)</f>
        <v>1</v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5" t="str">
        <f>MID(Лист1!$B$51,1,1)</f>
        <v>2</v>
      </c>
      <c r="W49" s="76">
        <f aca="true" t="shared" si="55" ref="W49:W56">V49-X49</f>
        <v>1</v>
      </c>
      <c r="X49" s="76" t="str">
        <f>MID(Лист1!$B$51,2,1)</f>
        <v>1</v>
      </c>
      <c r="Y49" s="7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5" t="str">
        <f>MID(Лист1!$B$45,1,1)</f>
        <v>2</v>
      </c>
      <c r="AA49" s="66">
        <f aca="true" t="shared" si="56" ref="AA49:AA56">Z49-AB49</f>
        <v>1</v>
      </c>
      <c r="AB49" s="66" t="str">
        <f>MID(Лист1!$B$45,2,1)</f>
        <v>1</v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5" t="str">
        <f>MID(Лист1!$B$52,1,1)</f>
        <v>1</v>
      </c>
      <c r="AE49" s="76">
        <f aca="true" t="shared" si="57" ref="AE49:AE56">AD49-AF49</f>
        <v>0</v>
      </c>
      <c r="AF49" s="76" t="str">
        <f>MID(Лист1!$B$52,2,1)</f>
        <v>1</v>
      </c>
      <c r="AG49" s="7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5" t="str">
        <f>MID(Лист1!$B$46,1,1)</f>
        <v>2</v>
      </c>
      <c r="AI49" s="66">
        <f aca="true" t="shared" si="58" ref="AI49:AI56">AH49-AJ49</f>
        <v>1</v>
      </c>
      <c r="AJ49" s="66" t="str">
        <f>MID(Лист1!$B$46,2,1)</f>
        <v>1</v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5" t="str">
        <f>MID(Лист1!$B$53,1,1)</f>
        <v>1</v>
      </c>
      <c r="AM49" s="76">
        <f aca="true" t="shared" si="59" ref="AM49:AM56">AL49-AN49</f>
        <v>1</v>
      </c>
      <c r="AN49" s="76" t="str">
        <f>MID(Лист1!$B$53,2,1)</f>
        <v>0</v>
      </c>
      <c r="AO49" s="7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5" t="str">
        <f>MID(Лист1!$B$47,1,1)</f>
        <v>2</v>
      </c>
      <c r="AQ49" s="66">
        <f aca="true" t="shared" si="60" ref="AQ49:AQ56">AP49-AR49</f>
        <v>1</v>
      </c>
      <c r="AR49" s="66" t="str">
        <f>MID(Лист1!$B$47,2,1)</f>
        <v>1</v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5" t="str">
        <f>MID(Лист1!$B$54,1,1)</f>
        <v>2</v>
      </c>
      <c r="AU49" s="76">
        <f aca="true" t="shared" si="61" ref="AU49:AU56">AT49-AV49</f>
        <v>0</v>
      </c>
      <c r="AV49" s="76" t="str">
        <f>MID(Лист1!$B$54,2,1)</f>
        <v>2</v>
      </c>
      <c r="AW49" s="7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44" t="str">
        <f>AX29</f>
        <v>Ливерпуль - Арсенал</v>
      </c>
      <c r="AY49" s="7"/>
      <c r="AZ49" s="7"/>
      <c r="BA49" s="7"/>
      <c r="BB49" s="50" t="str">
        <f>IF((LEN(BB9)=0)," ",BB9)</f>
        <v> </v>
      </c>
      <c r="BC49" s="45" t="e">
        <f aca="true" t="shared" si="62" ref="BC49:BC56">BB49-BD49</f>
        <v>#VALUE!</v>
      </c>
      <c r="BD49" s="50" t="str">
        <f>IF((LEN(BD9)=0)," ",BD9)</f>
        <v> </v>
      </c>
    </row>
    <row r="50" spans="2:56" ht="12.75">
      <c r="B50" s="65" t="str">
        <f>MID(Лист1!$B$42,3,1)</f>
        <v>2</v>
      </c>
      <c r="C50" s="66">
        <f aca="true" t="shared" si="63" ref="C50:C55">B50-D50</f>
        <v>1</v>
      </c>
      <c r="D50" s="66" t="str">
        <f>MID(Лист1!$B$42,4,1)</f>
        <v>1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1</v>
      </c>
      <c r="G50" s="76">
        <f t="shared" si="52"/>
        <v>-1</v>
      </c>
      <c r="H50" s="76" t="str">
        <f>MID(Лист1!$B$49,4,1)</f>
        <v>2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5" t="str">
        <f>MID(Лист1!$B$43,3,1)</f>
        <v>2</v>
      </c>
      <c r="K50" s="66">
        <f aca="true" t="shared" si="66" ref="K50:K55">J50-L50</f>
        <v>2</v>
      </c>
      <c r="L50" s="66" t="str">
        <f>MID(Лист1!$B$43,4,1)</f>
        <v>0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5" t="str">
        <f>MID(Лист1!$B$50,3,1)</f>
        <v>2</v>
      </c>
      <c r="O50" s="76">
        <f t="shared" si="53"/>
        <v>1</v>
      </c>
      <c r="P50" s="76" t="str">
        <f>MID(Лист1!$B$50,4,1)</f>
        <v>1</v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 t="str">
        <f>MID(Лист1!$B$44,3,1)</f>
        <v>1</v>
      </c>
      <c r="S50" s="66">
        <f t="shared" si="54"/>
        <v>1</v>
      </c>
      <c r="T50" s="66" t="str">
        <f>MID(Лист1!$B$44,4,1)</f>
        <v>0</v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5" t="str">
        <f>MID(Лист1!$B$51,3,1)</f>
        <v>2</v>
      </c>
      <c r="W50" s="76">
        <f t="shared" si="55"/>
        <v>1</v>
      </c>
      <c r="X50" s="76" t="str">
        <f>MID(Лист1!$B$51,4,1)</f>
        <v>1</v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5" t="str">
        <f>MID(Лист1!$B$45,3,1)</f>
        <v>1</v>
      </c>
      <c r="AA50" s="66">
        <f t="shared" si="56"/>
        <v>1</v>
      </c>
      <c r="AB50" s="66" t="str">
        <f>MID(Лист1!$B$45,4,1)</f>
        <v>0</v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5" t="str">
        <f>MID(Лист1!$B$52,3,1)</f>
        <v>2</v>
      </c>
      <c r="AE50" s="76">
        <f t="shared" si="57"/>
        <v>1</v>
      </c>
      <c r="AF50" s="76" t="str">
        <f>MID(Лист1!$B$52,4,1)</f>
        <v>1</v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5" t="str">
        <f>MID(Лист1!$B$46,3,1)</f>
        <v>2</v>
      </c>
      <c r="AI50" s="66">
        <f t="shared" si="58"/>
        <v>1</v>
      </c>
      <c r="AJ50" s="66" t="str">
        <f>MID(Лист1!$B$46,4,1)</f>
        <v>1</v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5" t="str">
        <f>MID(Лист1!$B$53,3,1)</f>
        <v>1</v>
      </c>
      <c r="AM50" s="76">
        <f t="shared" si="59"/>
        <v>0</v>
      </c>
      <c r="AN50" s="76" t="str">
        <f>MID(Лист1!$B$53,4,1)</f>
        <v>1</v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5" t="str">
        <f>MID(Лист1!$B$47,3,1)</f>
        <v>1</v>
      </c>
      <c r="AQ50" s="66">
        <f t="shared" si="60"/>
        <v>1</v>
      </c>
      <c r="AR50" s="66" t="str">
        <f>MID(Лист1!$B$47,4,1)</f>
        <v>0</v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5" t="str">
        <f>MID(Лист1!$B$54,3,1)</f>
        <v>2</v>
      </c>
      <c r="AU50" s="76">
        <f t="shared" si="61"/>
        <v>1</v>
      </c>
      <c r="AV50" s="76" t="str">
        <f>MID(Лист1!$B$54,4,1)</f>
        <v>1</v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Гамбург - Герта</v>
      </c>
      <c r="AY50" s="7"/>
      <c r="AZ50" s="7"/>
      <c r="BA50" s="7"/>
      <c r="BB50" s="50" t="str">
        <f aca="true" t="shared" si="78" ref="BB50:BB56">IF((LEN(BB10)=0)," ",BB10)</f>
        <v> </v>
      </c>
      <c r="BC50" s="45" t="e">
        <f t="shared" si="62"/>
        <v>#VALUE!</v>
      </c>
      <c r="BD50" s="50" t="str">
        <f aca="true" t="shared" si="79" ref="BD50:BD56">IF((LEN(BD10)=0)," ",BD10)</f>
        <v> </v>
      </c>
    </row>
    <row r="51" spans="2:56" ht="12.75">
      <c r="B51" s="65" t="str">
        <f>MID(Лист1!$B$42,5,1)</f>
        <v>2</v>
      </c>
      <c r="C51" s="66">
        <f t="shared" si="63"/>
        <v>1</v>
      </c>
      <c r="D51" s="66" t="str">
        <f>MID(Лист1!$B$42,6,1)</f>
        <v>1</v>
      </c>
      <c r="E51" s="67" t="str">
        <f t="shared" si="64"/>
        <v>0</v>
      </c>
      <c r="F51" s="75" t="str">
        <f>MID(Лист1!$B$49,5,1)</f>
        <v>2</v>
      </c>
      <c r="G51" s="76">
        <f t="shared" si="52"/>
        <v>1</v>
      </c>
      <c r="H51" s="76" t="str">
        <f>MID(Лист1!$B$49,6,1)</f>
        <v>1</v>
      </c>
      <c r="I51" s="77" t="str">
        <f t="shared" si="65"/>
        <v>0</v>
      </c>
      <c r="J51" s="65" t="str">
        <f>MID(Лист1!$B$43,5,1)</f>
        <v>2</v>
      </c>
      <c r="K51" s="66">
        <f t="shared" si="66"/>
        <v>1</v>
      </c>
      <c r="L51" s="66" t="str">
        <f>MID(Лист1!$B$43,6,1)</f>
        <v>1</v>
      </c>
      <c r="M51" s="103" t="str">
        <f t="shared" si="67"/>
        <v>0</v>
      </c>
      <c r="N51" s="75" t="str">
        <f>MID(Лист1!$B$50,5,1)</f>
        <v>1</v>
      </c>
      <c r="O51" s="76">
        <f t="shared" si="53"/>
        <v>0</v>
      </c>
      <c r="P51" s="76" t="str">
        <f>MID(Лист1!$B$50,6,1)</f>
        <v>1</v>
      </c>
      <c r="Q51" s="77" t="str">
        <f t="shared" si="68"/>
        <v>0</v>
      </c>
      <c r="R51" s="65" t="str">
        <f>MID(Лист1!$B$44,5,1)</f>
        <v>2</v>
      </c>
      <c r="S51" s="66">
        <f t="shared" si="54"/>
        <v>1</v>
      </c>
      <c r="T51" s="66" t="str">
        <f>MID(Лист1!$B$44,6,1)</f>
        <v>1</v>
      </c>
      <c r="U51" s="67" t="str">
        <f t="shared" si="69"/>
        <v>0</v>
      </c>
      <c r="V51" s="75" t="str">
        <f>MID(Лист1!$B$51,5,1)</f>
        <v>2</v>
      </c>
      <c r="W51" s="76">
        <f t="shared" si="55"/>
        <v>1</v>
      </c>
      <c r="X51" s="76" t="str">
        <f>MID(Лист1!$B$51,6,1)</f>
        <v>1</v>
      </c>
      <c r="Y51" s="77" t="str">
        <f t="shared" si="70"/>
        <v>0</v>
      </c>
      <c r="Z51" s="65" t="str">
        <f>MID(Лист1!$B$45,5,1)</f>
        <v>2</v>
      </c>
      <c r="AA51" s="66">
        <f t="shared" si="56"/>
        <v>1</v>
      </c>
      <c r="AB51" s="66" t="str">
        <f>MID(Лист1!$B$45,6,1)</f>
        <v>1</v>
      </c>
      <c r="AC51" s="67" t="str">
        <f t="shared" si="71"/>
        <v>0</v>
      </c>
      <c r="AD51" s="75" t="str">
        <f>MID(Лист1!$B$52,5,1)</f>
        <v>2</v>
      </c>
      <c r="AE51" s="76">
        <f t="shared" si="57"/>
        <v>1</v>
      </c>
      <c r="AF51" s="76" t="str">
        <f>MID(Лист1!$B$52,6,1)</f>
        <v>1</v>
      </c>
      <c r="AG51" s="77" t="str">
        <f t="shared" si="72"/>
        <v>0</v>
      </c>
      <c r="AH51" s="65" t="str">
        <f>MID(Лист1!$B$46,5,1)</f>
        <v>1</v>
      </c>
      <c r="AI51" s="66">
        <f t="shared" si="58"/>
        <v>1</v>
      </c>
      <c r="AJ51" s="66" t="str">
        <f>MID(Лист1!$B$46,6,1)</f>
        <v>0</v>
      </c>
      <c r="AK51" s="67" t="str">
        <f t="shared" si="73"/>
        <v>0</v>
      </c>
      <c r="AL51" s="75" t="str">
        <f>MID(Лист1!$B$53,5,1)</f>
        <v>1</v>
      </c>
      <c r="AM51" s="76">
        <f t="shared" si="59"/>
        <v>1</v>
      </c>
      <c r="AN51" s="76" t="str">
        <f>MID(Лист1!$B$53,6,1)</f>
        <v>0</v>
      </c>
      <c r="AO51" s="77" t="str">
        <f t="shared" si="74"/>
        <v>0</v>
      </c>
      <c r="AP51" s="65" t="str">
        <f>MID(Лист1!$B$47,5,1)</f>
        <v>2</v>
      </c>
      <c r="AQ51" s="66">
        <f t="shared" si="60"/>
        <v>1</v>
      </c>
      <c r="AR51" s="66" t="str">
        <f>MID(Лист1!$B$47,6,1)</f>
        <v>1</v>
      </c>
      <c r="AS51" s="67" t="str">
        <f t="shared" si="75"/>
        <v>0</v>
      </c>
      <c r="AT51" s="75" t="str">
        <f>MID(Лист1!$B$54,5,1)</f>
        <v>1</v>
      </c>
      <c r="AU51" s="76">
        <f t="shared" si="61"/>
        <v>0</v>
      </c>
      <c r="AV51" s="76" t="str">
        <f>MID(Лист1!$B$54,6,1)</f>
        <v>1</v>
      </c>
      <c r="AW51" s="77" t="str">
        <f t="shared" si="76"/>
        <v>0</v>
      </c>
      <c r="AX51" s="44" t="str">
        <f t="shared" si="77"/>
        <v>Наполи - Милан 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1</v>
      </c>
      <c r="C52" s="66">
        <f t="shared" si="63"/>
        <v>1</v>
      </c>
      <c r="D52" s="66" t="str">
        <f>MID(Лист1!$B$42,8,1)</f>
        <v>0</v>
      </c>
      <c r="E52" s="67" t="str">
        <f t="shared" si="64"/>
        <v>0</v>
      </c>
      <c r="F52" s="75" t="str">
        <f>MID(Лист1!$B$49,7,1)</f>
        <v>1</v>
      </c>
      <c r="G52" s="76">
        <f t="shared" si="52"/>
        <v>1</v>
      </c>
      <c r="H52" s="76" t="str">
        <f>MID(Лист1!$B$49,8,1)</f>
        <v>0</v>
      </c>
      <c r="I52" s="77" t="str">
        <f t="shared" si="65"/>
        <v>0</v>
      </c>
      <c r="J52" s="65" t="str">
        <f>MID(Лист1!$B$43,7,1)</f>
        <v>1</v>
      </c>
      <c r="K52" s="66">
        <f t="shared" si="66"/>
        <v>1</v>
      </c>
      <c r="L52" s="66" t="str">
        <f>MID(Лист1!$B$43,8,1)</f>
        <v>0</v>
      </c>
      <c r="M52" s="103" t="str">
        <f t="shared" si="67"/>
        <v>0</v>
      </c>
      <c r="N52" s="75" t="str">
        <f>MID(Лист1!$B$50,7,1)</f>
        <v>1</v>
      </c>
      <c r="O52" s="76">
        <f t="shared" si="53"/>
        <v>1</v>
      </c>
      <c r="P52" s="76" t="str">
        <f>MID(Лист1!$B$50,8,1)</f>
        <v>0</v>
      </c>
      <c r="Q52" s="77" t="str">
        <f t="shared" si="68"/>
        <v>0</v>
      </c>
      <c r="R52" s="65" t="str">
        <f>MID(Лист1!$B$44,7,1)</f>
        <v>2</v>
      </c>
      <c r="S52" s="66">
        <f t="shared" si="54"/>
        <v>1</v>
      </c>
      <c r="T52" s="66" t="str">
        <f>MID(Лист1!$B$44,8,1)</f>
        <v>1</v>
      </c>
      <c r="U52" s="67" t="str">
        <f t="shared" si="69"/>
        <v>0</v>
      </c>
      <c r="V52" s="75" t="str">
        <f>MID(Лист1!$B$51,7,1)</f>
        <v>2</v>
      </c>
      <c r="W52" s="76">
        <f t="shared" si="55"/>
        <v>1</v>
      </c>
      <c r="X52" s="76" t="str">
        <f>MID(Лист1!$B$51,8,1)</f>
        <v>1</v>
      </c>
      <c r="Y52" s="77" t="str">
        <f t="shared" si="70"/>
        <v>0</v>
      </c>
      <c r="Z52" s="65" t="str">
        <f>MID(Лист1!$B$45,7,1)</f>
        <v>1</v>
      </c>
      <c r="AA52" s="66">
        <f t="shared" si="56"/>
        <v>1</v>
      </c>
      <c r="AB52" s="66" t="str">
        <f>MID(Лист1!$B$45,8,1)</f>
        <v>0</v>
      </c>
      <c r="AC52" s="67" t="str">
        <f t="shared" si="71"/>
        <v>0</v>
      </c>
      <c r="AD52" s="75" t="str">
        <f>MID(Лист1!$B$52,7,1)</f>
        <v>2</v>
      </c>
      <c r="AE52" s="76">
        <f t="shared" si="57"/>
        <v>0</v>
      </c>
      <c r="AF52" s="76" t="str">
        <f>MID(Лист1!$B$52,8,1)</f>
        <v>2</v>
      </c>
      <c r="AG52" s="77" t="str">
        <f t="shared" si="72"/>
        <v>0</v>
      </c>
      <c r="AH52" s="65" t="str">
        <f>MID(Лист1!$B$46,7,1)</f>
        <v>1</v>
      </c>
      <c r="AI52" s="66">
        <f t="shared" si="58"/>
        <v>1</v>
      </c>
      <c r="AJ52" s="66" t="str">
        <f>MID(Лист1!$B$46,8,1)</f>
        <v>0</v>
      </c>
      <c r="AK52" s="67" t="str">
        <f t="shared" si="73"/>
        <v>0</v>
      </c>
      <c r="AL52" s="75" t="str">
        <f>MID(Лист1!$B$53,7,1)</f>
        <v>1</v>
      </c>
      <c r="AM52" s="76">
        <f t="shared" si="59"/>
        <v>1</v>
      </c>
      <c r="AN52" s="76" t="str">
        <f>MID(Лист1!$B$53,8,1)</f>
        <v>0</v>
      </c>
      <c r="AO52" s="77" t="str">
        <f t="shared" si="74"/>
        <v>0</v>
      </c>
      <c r="AP52" s="65" t="str">
        <f>MID(Лист1!$B$47,7,1)</f>
        <v>1</v>
      </c>
      <c r="AQ52" s="66">
        <f t="shared" si="60"/>
        <v>1</v>
      </c>
      <c r="AR52" s="66" t="str">
        <f>MID(Лист1!$B$47,8,1)</f>
        <v>0</v>
      </c>
      <c r="AS52" s="67" t="str">
        <f t="shared" si="75"/>
        <v>0</v>
      </c>
      <c r="AT52" s="75" t="str">
        <f>MID(Лист1!$B$54,7,1)</f>
        <v>1</v>
      </c>
      <c r="AU52" s="76">
        <f t="shared" si="61"/>
        <v>1</v>
      </c>
      <c r="AV52" s="76" t="str">
        <f>MID(Лист1!$B$54,8,1)</f>
        <v>0</v>
      </c>
      <c r="AW52" s="77" t="str">
        <f t="shared" si="76"/>
        <v>0</v>
      </c>
      <c r="AX52" s="44" t="str">
        <f t="shared" si="77"/>
        <v>Осасуна - Хетафе 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2</v>
      </c>
      <c r="C53" s="66">
        <f t="shared" si="63"/>
        <v>1</v>
      </c>
      <c r="D53" s="66" t="str">
        <f>MID(Лист1!$B$42,10,1)</f>
        <v>1</v>
      </c>
      <c r="E53" s="67" t="str">
        <f t="shared" si="64"/>
        <v>0</v>
      </c>
      <c r="F53" s="75" t="str">
        <f>MID(Лист1!$B$49,9,1)</f>
        <v>1</v>
      </c>
      <c r="G53" s="76">
        <f t="shared" si="52"/>
        <v>0</v>
      </c>
      <c r="H53" s="76" t="str">
        <f>MID(Лист1!$B$49,10,1)</f>
        <v>1</v>
      </c>
      <c r="I53" s="77" t="str">
        <f t="shared" si="65"/>
        <v>0</v>
      </c>
      <c r="J53" s="65" t="str">
        <f>MID(Лист1!$B$43,9,1)</f>
        <v>2</v>
      </c>
      <c r="K53" s="66">
        <f t="shared" si="66"/>
        <v>1</v>
      </c>
      <c r="L53" s="66" t="str">
        <f>MID(Лист1!$B$43,10,1)</f>
        <v>1</v>
      </c>
      <c r="M53" s="103" t="str">
        <f t="shared" si="67"/>
        <v>0</v>
      </c>
      <c r="N53" s="75" t="str">
        <f>MID(Лист1!$B$50,9,1)</f>
        <v>2</v>
      </c>
      <c r="O53" s="76">
        <f t="shared" si="53"/>
        <v>1</v>
      </c>
      <c r="P53" s="76" t="str">
        <f>MID(Лист1!$B$50,10,1)</f>
        <v>1</v>
      </c>
      <c r="Q53" s="77" t="str">
        <f t="shared" si="68"/>
        <v>0</v>
      </c>
      <c r="R53" s="65" t="str">
        <f>MID(Лист1!$B$44,9,1)</f>
        <v>2</v>
      </c>
      <c r="S53" s="66">
        <f t="shared" si="54"/>
        <v>1</v>
      </c>
      <c r="T53" s="66" t="str">
        <f>MID(Лист1!$B$44,10,1)</f>
        <v>1</v>
      </c>
      <c r="U53" s="67" t="str">
        <f t="shared" si="69"/>
        <v>0</v>
      </c>
      <c r="V53" s="75" t="str">
        <f>MID(Лист1!$B$51,9,1)</f>
        <v>2</v>
      </c>
      <c r="W53" s="76">
        <f t="shared" si="55"/>
        <v>1</v>
      </c>
      <c r="X53" s="76" t="str">
        <f>MID(Лист1!$B$51,10,1)</f>
        <v>1</v>
      </c>
      <c r="Y53" s="77" t="str">
        <f t="shared" si="70"/>
        <v>0</v>
      </c>
      <c r="Z53" s="65" t="str">
        <f>MID(Лист1!$B$45,9,1)</f>
        <v>2</v>
      </c>
      <c r="AA53" s="66">
        <f t="shared" si="56"/>
        <v>1</v>
      </c>
      <c r="AB53" s="66" t="str">
        <f>MID(Лист1!$B$45,10,1)</f>
        <v>1</v>
      </c>
      <c r="AC53" s="67" t="str">
        <f t="shared" si="71"/>
        <v>0</v>
      </c>
      <c r="AD53" s="75" t="str">
        <f>MID(Лист1!$B$52,9,1)</f>
        <v>2</v>
      </c>
      <c r="AE53" s="76">
        <f t="shared" si="57"/>
        <v>1</v>
      </c>
      <c r="AF53" s="76" t="str">
        <f>MID(Лист1!$B$52,10,1)</f>
        <v>1</v>
      </c>
      <c r="AG53" s="77" t="str">
        <f t="shared" si="72"/>
        <v>0</v>
      </c>
      <c r="AH53" s="65" t="str">
        <f>MID(Лист1!$B$46,9,1)</f>
        <v>2</v>
      </c>
      <c r="AI53" s="66">
        <f t="shared" si="58"/>
        <v>1</v>
      </c>
      <c r="AJ53" s="66" t="str">
        <f>MID(Лист1!$B$46,10,1)</f>
        <v>1</v>
      </c>
      <c r="AK53" s="67" t="str">
        <f t="shared" si="73"/>
        <v>0</v>
      </c>
      <c r="AL53" s="75" t="str">
        <f>MID(Лист1!$B$53,9,1)</f>
        <v>1</v>
      </c>
      <c r="AM53" s="76">
        <f t="shared" si="59"/>
        <v>1</v>
      </c>
      <c r="AN53" s="76" t="str">
        <f>MID(Лист1!$B$53,10,1)</f>
        <v>0</v>
      </c>
      <c r="AO53" s="77" t="str">
        <f t="shared" si="74"/>
        <v>0</v>
      </c>
      <c r="AP53" s="65" t="str">
        <f>MID(Лист1!$B$47,9,1)</f>
        <v>2</v>
      </c>
      <c r="AQ53" s="66">
        <f t="shared" si="60"/>
        <v>1</v>
      </c>
      <c r="AR53" s="66" t="str">
        <f>MID(Лист1!$B$47,10,1)</f>
        <v>1</v>
      </c>
      <c r="AS53" s="67" t="str">
        <f t="shared" si="75"/>
        <v>0</v>
      </c>
      <c r="AT53" s="75" t="str">
        <f>MID(Лист1!$B$54,9,1)</f>
        <v>2</v>
      </c>
      <c r="AU53" s="76">
        <f t="shared" si="61"/>
        <v>1</v>
      </c>
      <c r="AV53" s="76" t="str">
        <f>MID(Лист1!$B$54,10,1)</f>
        <v>1</v>
      </c>
      <c r="AW53" s="77" t="str">
        <f t="shared" si="76"/>
        <v>0</v>
      </c>
      <c r="AX53" s="44" t="str">
        <f t="shared" si="77"/>
        <v>Тоттенхэм - Эвертон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1</v>
      </c>
      <c r="C54" s="66">
        <f t="shared" si="63"/>
        <v>-1</v>
      </c>
      <c r="D54" s="66" t="str">
        <f>MID(Лист1!$B$42,12,1)</f>
        <v>2</v>
      </c>
      <c r="E54" s="67" t="str">
        <f t="shared" si="64"/>
        <v>0</v>
      </c>
      <c r="F54" s="75" t="str">
        <f>MID(Лист1!$B$49,11,1)</f>
        <v>1</v>
      </c>
      <c r="G54" s="76">
        <f t="shared" si="52"/>
        <v>-1</v>
      </c>
      <c r="H54" s="76" t="str">
        <f>MID(Лист1!$B$49,12,1)</f>
        <v>2</v>
      </c>
      <c r="I54" s="77" t="str">
        <f t="shared" si="65"/>
        <v>0</v>
      </c>
      <c r="J54" s="65" t="str">
        <f>MID(Лист1!$B$43,11,1)</f>
        <v>0</v>
      </c>
      <c r="K54" s="66">
        <f t="shared" si="66"/>
        <v>-2</v>
      </c>
      <c r="L54" s="66" t="str">
        <f>MID(Лист1!$B$43,12,1)</f>
        <v>2</v>
      </c>
      <c r="M54" s="103" t="str">
        <f t="shared" si="67"/>
        <v>0</v>
      </c>
      <c r="N54" s="75" t="str">
        <f>MID(Лист1!$B$50,11,1)</f>
        <v>1</v>
      </c>
      <c r="O54" s="76">
        <f t="shared" si="53"/>
        <v>-1</v>
      </c>
      <c r="P54" s="76" t="str">
        <f>MID(Лист1!$B$50,12,1)</f>
        <v>2</v>
      </c>
      <c r="Q54" s="77" t="str">
        <f t="shared" si="68"/>
        <v>0</v>
      </c>
      <c r="R54" s="65" t="str">
        <f>MID(Лист1!$B$44,11,1)</f>
        <v>1</v>
      </c>
      <c r="S54" s="66">
        <f t="shared" si="54"/>
        <v>-1</v>
      </c>
      <c r="T54" s="66" t="str">
        <f>MID(Лист1!$B$44,12,1)</f>
        <v>2</v>
      </c>
      <c r="U54" s="67" t="str">
        <f t="shared" si="69"/>
        <v>0</v>
      </c>
      <c r="V54" s="75" t="str">
        <f>MID(Лист1!$B$51,11,1)</f>
        <v>1</v>
      </c>
      <c r="W54" s="76">
        <f t="shared" si="55"/>
        <v>0</v>
      </c>
      <c r="X54" s="76" t="str">
        <f>MID(Лист1!$B$51,12,1)</f>
        <v>1</v>
      </c>
      <c r="Y54" s="77" t="str">
        <f t="shared" si="70"/>
        <v>0</v>
      </c>
      <c r="Z54" s="65" t="str">
        <f>MID(Лист1!$B$45,11,1)</f>
        <v>1</v>
      </c>
      <c r="AA54" s="66">
        <f t="shared" si="56"/>
        <v>-1</v>
      </c>
      <c r="AB54" s="66" t="str">
        <f>MID(Лист1!$B$45,12,1)</f>
        <v>2</v>
      </c>
      <c r="AC54" s="67" t="str">
        <f t="shared" si="71"/>
        <v>0</v>
      </c>
      <c r="AD54" s="75" t="str">
        <f>MID(Лист1!$B$52,11,1)</f>
        <v>1</v>
      </c>
      <c r="AE54" s="76">
        <f t="shared" si="57"/>
        <v>-1</v>
      </c>
      <c r="AF54" s="76" t="str">
        <f>MID(Лист1!$B$52,12,1)</f>
        <v>2</v>
      </c>
      <c r="AG54" s="77" t="str">
        <f t="shared" si="72"/>
        <v>0</v>
      </c>
      <c r="AH54" s="65" t="str">
        <f>MID(Лист1!$B$46,11,1)</f>
        <v>0</v>
      </c>
      <c r="AI54" s="66">
        <f t="shared" si="58"/>
        <v>-1</v>
      </c>
      <c r="AJ54" s="66" t="str">
        <f>MID(Лист1!$B$46,12,1)</f>
        <v>1</v>
      </c>
      <c r="AK54" s="67" t="str">
        <f t="shared" si="73"/>
        <v>0</v>
      </c>
      <c r="AL54" s="75" t="str">
        <f>MID(Лист1!$B$53,11,1)</f>
        <v>0</v>
      </c>
      <c r="AM54" s="76">
        <f t="shared" si="59"/>
        <v>-1</v>
      </c>
      <c r="AN54" s="76" t="str">
        <f>MID(Лист1!$B$53,12,1)</f>
        <v>1</v>
      </c>
      <c r="AO54" s="77" t="str">
        <f t="shared" si="74"/>
        <v>0</v>
      </c>
      <c r="AP54" s="65" t="str">
        <f>MID(Лист1!$B$47,11,1)</f>
        <v>2</v>
      </c>
      <c r="AQ54" s="66">
        <f t="shared" si="60"/>
        <v>1</v>
      </c>
      <c r="AR54" s="66" t="str">
        <f>MID(Лист1!$B$47,12,1)</f>
        <v>1</v>
      </c>
      <c r="AS54" s="67" t="str">
        <f t="shared" si="75"/>
        <v>0</v>
      </c>
      <c r="AT54" s="75" t="str">
        <f>MID(Лист1!$B$54,11,1)</f>
        <v>1</v>
      </c>
      <c r="AU54" s="76">
        <f t="shared" si="61"/>
        <v>-1</v>
      </c>
      <c r="AV54" s="76" t="str">
        <f>MID(Лист1!$B$54,12,1)</f>
        <v>2</v>
      </c>
      <c r="AW54" s="77" t="str">
        <f t="shared" si="76"/>
        <v>0</v>
      </c>
      <c r="AX54" s="44" t="str">
        <f t="shared" si="77"/>
        <v>Лацио - Рома 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2</v>
      </c>
      <c r="C55" s="66">
        <f t="shared" si="63"/>
        <v>1</v>
      </c>
      <c r="D55" s="66" t="str">
        <f>MID(Лист1!$B$42,14,1)</f>
        <v>1</v>
      </c>
      <c r="E55" s="67" t="str">
        <f t="shared" si="64"/>
        <v>0</v>
      </c>
      <c r="F55" s="75" t="str">
        <f>MID(Лист1!$B$49,13,1)</f>
        <v>0</v>
      </c>
      <c r="G55" s="76">
        <f t="shared" si="52"/>
        <v>0</v>
      </c>
      <c r="H55" s="76" t="str">
        <f>MID(Лист1!$B$49,14,1)</f>
        <v>0</v>
      </c>
      <c r="I55" s="77" t="str">
        <f t="shared" si="65"/>
        <v>0</v>
      </c>
      <c r="J55" s="65" t="str">
        <f>MID(Лист1!$B$43,13,1)</f>
        <v>2</v>
      </c>
      <c r="K55" s="66">
        <f t="shared" si="66"/>
        <v>2</v>
      </c>
      <c r="L55" s="66" t="str">
        <f>MID(Лист1!$B$43,14,1)</f>
        <v>0</v>
      </c>
      <c r="M55" s="103" t="str">
        <f t="shared" si="67"/>
        <v>0</v>
      </c>
      <c r="N55" s="75" t="str">
        <f>MID(Лист1!$B$50,13,1)</f>
        <v>2</v>
      </c>
      <c r="O55" s="76">
        <f t="shared" si="53"/>
        <v>1</v>
      </c>
      <c r="P55" s="76" t="str">
        <f>MID(Лист1!$B$50,14,1)</f>
        <v>1</v>
      </c>
      <c r="Q55" s="77" t="str">
        <f t="shared" si="68"/>
        <v>0</v>
      </c>
      <c r="R55" s="65" t="str">
        <f>MID(Лист1!$B$44,13,1)</f>
        <v>2</v>
      </c>
      <c r="S55" s="66">
        <f t="shared" si="54"/>
        <v>1</v>
      </c>
      <c r="T55" s="66" t="str">
        <f>MID(Лист1!$B$44,14,1)</f>
        <v>1</v>
      </c>
      <c r="U55" s="67" t="str">
        <f t="shared" si="69"/>
        <v>0</v>
      </c>
      <c r="V55" s="75" t="str">
        <f>MID(Лист1!$B$51,13,1)</f>
        <v>2</v>
      </c>
      <c r="W55" s="76">
        <f t="shared" si="55"/>
        <v>2</v>
      </c>
      <c r="X55" s="76" t="str">
        <f>MID(Лист1!$B$51,14,1)</f>
        <v>0</v>
      </c>
      <c r="Y55" s="77" t="str">
        <f t="shared" si="70"/>
        <v>0</v>
      </c>
      <c r="Z55" s="65" t="str">
        <f>MID(Лист1!$B$45,13,1)</f>
        <v>2</v>
      </c>
      <c r="AA55" s="66">
        <f t="shared" si="56"/>
        <v>2</v>
      </c>
      <c r="AB55" s="66" t="str">
        <f>MID(Лист1!$B$45,14,1)</f>
        <v>0</v>
      </c>
      <c r="AC55" s="67" t="str">
        <f t="shared" si="71"/>
        <v>0</v>
      </c>
      <c r="AD55" s="75" t="str">
        <f>MID(Лист1!$B$52,13,1)</f>
        <v>2</v>
      </c>
      <c r="AE55" s="76">
        <f t="shared" si="57"/>
        <v>1</v>
      </c>
      <c r="AF55" s="76" t="str">
        <f>MID(Лист1!$B$52,14,1)</f>
        <v>1</v>
      </c>
      <c r="AG55" s="77" t="str">
        <f t="shared" si="72"/>
        <v>0</v>
      </c>
      <c r="AH55" s="65" t="str">
        <f>MID(Лист1!$B$46,13,1)</f>
        <v>2</v>
      </c>
      <c r="AI55" s="66">
        <f t="shared" si="58"/>
        <v>1</v>
      </c>
      <c r="AJ55" s="66" t="str">
        <f>MID(Лист1!$B$46,14,1)</f>
        <v>1</v>
      </c>
      <c r="AK55" s="67" t="str">
        <f t="shared" si="73"/>
        <v>0</v>
      </c>
      <c r="AL55" s="75" t="str">
        <f>MID(Лист1!$B$53,13,1)</f>
        <v>2</v>
      </c>
      <c r="AM55" s="76">
        <f t="shared" si="59"/>
        <v>1</v>
      </c>
      <c r="AN55" s="76" t="str">
        <f>MID(Лист1!$B$53,14,1)</f>
        <v>1</v>
      </c>
      <c r="AO55" s="77" t="str">
        <f t="shared" si="74"/>
        <v>0</v>
      </c>
      <c r="AP55" s="65" t="str">
        <f>MID(Лист1!$B$47,13,1)</f>
        <v>2</v>
      </c>
      <c r="AQ55" s="66">
        <f t="shared" si="60"/>
        <v>1</v>
      </c>
      <c r="AR55" s="66" t="str">
        <f>MID(Лист1!$B$47,14,1)</f>
        <v>1</v>
      </c>
      <c r="AS55" s="67" t="str">
        <f t="shared" si="75"/>
        <v>0</v>
      </c>
      <c r="AT55" s="75" t="str">
        <f>MID(Лист1!$B$54,13,1)</f>
        <v>2</v>
      </c>
      <c r="AU55" s="76">
        <f t="shared" si="61"/>
        <v>1</v>
      </c>
      <c r="AV55" s="76" t="str">
        <f>MID(Лист1!$B$54,14,1)</f>
        <v>1</v>
      </c>
      <c r="AW55" s="77" t="str">
        <f t="shared" si="76"/>
        <v>0</v>
      </c>
      <c r="AX55" s="44" t="str">
        <f t="shared" si="77"/>
        <v>Штутгарт - Аугсбург 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0</v>
      </c>
      <c r="C56" s="66">
        <f>B56-D56</f>
        <v>-1</v>
      </c>
      <c r="D56" s="66" t="str">
        <f>MID(Лист1!$B$42,16,1)</f>
        <v>1</v>
      </c>
      <c r="E56" s="67" t="str">
        <f t="shared" si="64"/>
        <v>0</v>
      </c>
      <c r="F56" s="75" t="str">
        <f>MID(Лист1!$B$49,15,1)</f>
        <v>2</v>
      </c>
      <c r="G56" s="76">
        <f t="shared" si="52"/>
        <v>-1</v>
      </c>
      <c r="H56" s="76" t="str">
        <f>MID(Лист1!$B$49,16,1)</f>
        <v>3</v>
      </c>
      <c r="I56" s="77" t="str">
        <f t="shared" si="65"/>
        <v>0</v>
      </c>
      <c r="J56" s="65" t="str">
        <f>MID(Лист1!$B$43,15,1)</f>
        <v>1</v>
      </c>
      <c r="K56" s="66">
        <f>J56-L56</f>
        <v>-1</v>
      </c>
      <c r="L56" s="66" t="str">
        <f>MID(Лист1!$B$43,16,1)</f>
        <v>2</v>
      </c>
      <c r="M56" s="103" t="str">
        <f t="shared" si="67"/>
        <v>0</v>
      </c>
      <c r="N56" s="75" t="str">
        <f>MID(Лист1!$B$50,15,1)</f>
        <v>1</v>
      </c>
      <c r="O56" s="76">
        <f t="shared" si="53"/>
        <v>-1</v>
      </c>
      <c r="P56" s="76" t="str">
        <f>MID(Лист1!$B$50,16,1)</f>
        <v>2</v>
      </c>
      <c r="Q56" s="77" t="str">
        <f t="shared" si="68"/>
        <v>0</v>
      </c>
      <c r="R56" s="65" t="str">
        <f>MID(Лист1!$B$44,15,1)</f>
        <v>1</v>
      </c>
      <c r="S56" s="66">
        <f t="shared" si="54"/>
        <v>0</v>
      </c>
      <c r="T56" s="66" t="str">
        <f>MID(Лист1!$B$44,16,1)</f>
        <v>1</v>
      </c>
      <c r="U56" s="67" t="str">
        <f t="shared" si="69"/>
        <v>0</v>
      </c>
      <c r="V56" s="75" t="str">
        <f>MID(Лист1!$B$51,15,1)</f>
        <v>1</v>
      </c>
      <c r="W56" s="76">
        <f t="shared" si="55"/>
        <v>-1</v>
      </c>
      <c r="X56" s="76" t="str">
        <f>MID(Лист1!$B$51,16,1)</f>
        <v>2</v>
      </c>
      <c r="Y56" s="77" t="str">
        <f t="shared" si="70"/>
        <v>0</v>
      </c>
      <c r="Z56" s="65" t="str">
        <f>MID(Лист1!$B$45,15,1)</f>
        <v>1</v>
      </c>
      <c r="AA56" s="66">
        <f t="shared" si="56"/>
        <v>0</v>
      </c>
      <c r="AB56" s="66" t="str">
        <f>MID(Лист1!$B$45,16,1)</f>
        <v>1</v>
      </c>
      <c r="AC56" s="67" t="str">
        <f t="shared" si="71"/>
        <v>0</v>
      </c>
      <c r="AD56" s="75" t="str">
        <f>MID(Лист1!$B$52,15,1)</f>
        <v>2</v>
      </c>
      <c r="AE56" s="76">
        <f t="shared" si="57"/>
        <v>1</v>
      </c>
      <c r="AF56" s="76" t="str">
        <f>MID(Лист1!$B$52,16,1)</f>
        <v>1</v>
      </c>
      <c r="AG56" s="77" t="str">
        <f t="shared" si="72"/>
        <v>0</v>
      </c>
      <c r="AH56" s="65" t="str">
        <f>MID(Лист1!$B$46,15,1)</f>
        <v>0</v>
      </c>
      <c r="AI56" s="66">
        <f t="shared" si="58"/>
        <v>-1</v>
      </c>
      <c r="AJ56" s="66" t="str">
        <f>MID(Лист1!$B$46,16,1)</f>
        <v>1</v>
      </c>
      <c r="AK56" s="67" t="str">
        <f t="shared" si="73"/>
        <v>0</v>
      </c>
      <c r="AL56" s="75" t="str">
        <f>MID(Лист1!$B$53,15,1)</f>
        <v>1</v>
      </c>
      <c r="AM56" s="76">
        <f t="shared" si="59"/>
        <v>-1</v>
      </c>
      <c r="AN56" s="76" t="str">
        <f>MID(Лист1!$B$53,16,1)</f>
        <v>2</v>
      </c>
      <c r="AO56" s="77" t="str">
        <f t="shared" si="74"/>
        <v>0</v>
      </c>
      <c r="AP56" s="65" t="str">
        <f>MID(Лист1!$B$47,15,1)</f>
        <v>1</v>
      </c>
      <c r="AQ56" s="66">
        <f t="shared" si="60"/>
        <v>-1</v>
      </c>
      <c r="AR56" s="66" t="str">
        <f>MID(Лист1!$B$47,16,1)</f>
        <v>2</v>
      </c>
      <c r="AS56" s="67" t="str">
        <f t="shared" si="75"/>
        <v>0</v>
      </c>
      <c r="AT56" s="75" t="str">
        <f>MID(Лист1!$B$54,15,1)</f>
        <v>1</v>
      </c>
      <c r="AU56" s="76">
        <f t="shared" si="61"/>
        <v>-1</v>
      </c>
      <c r="AV56" s="76" t="str">
        <f>MID(Лист1!$B$54,16,1)</f>
        <v>2</v>
      </c>
      <c r="AW56" s="77" t="str">
        <f t="shared" si="76"/>
        <v>0</v>
      </c>
      <c r="AX56" s="44" t="str">
        <f t="shared" si="77"/>
        <v>Монако - ПСЖ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16">
        <f>E49+E50+E51+E52+E53+E54+E55+E56+E57+E58</f>
        <v>0</v>
      </c>
      <c r="C59" s="117"/>
      <c r="D59" s="117"/>
      <c r="E59" s="118"/>
      <c r="F59" s="202">
        <f>I49+I50+I51+I52+I53+I54+I55+I56+I57+I58</f>
        <v>0</v>
      </c>
      <c r="G59" s="203"/>
      <c r="H59" s="203"/>
      <c r="I59" s="205"/>
      <c r="J59" s="116">
        <f>M49+M50+M51+M52+M53+M54+M55+M56+M57+M58</f>
        <v>0</v>
      </c>
      <c r="K59" s="117"/>
      <c r="L59" s="117"/>
      <c r="M59" s="118"/>
      <c r="N59" s="202">
        <f>Q49+Q50+Q51+Q52+Q53+Q54+Q55+Q56+Q57+Q58</f>
        <v>0</v>
      </c>
      <c r="O59" s="203"/>
      <c r="P59" s="203"/>
      <c r="Q59" s="204"/>
      <c r="R59" s="116">
        <f>U49+U50+U51+U52+U53+U54+U55+U56+U57+U58</f>
        <v>0</v>
      </c>
      <c r="S59" s="117"/>
      <c r="T59" s="117"/>
      <c r="U59" s="118"/>
      <c r="V59" s="202">
        <f>Y49+Y50+Y51+Y52+Y53+Y54+Y55+Y56+Y57+Y58</f>
        <v>0</v>
      </c>
      <c r="W59" s="203"/>
      <c r="X59" s="203"/>
      <c r="Y59" s="204"/>
      <c r="Z59" s="116">
        <f>AC49+AC50+AC51+AC52+AC53+AC54+AC55+AC56+AC57+AC58</f>
        <v>0</v>
      </c>
      <c r="AA59" s="117"/>
      <c r="AB59" s="117"/>
      <c r="AC59" s="118"/>
      <c r="AD59" s="202">
        <f>AG49+AG50+AG51+AG52+AG53+AG54+AG55+AG56+AG57+AG58</f>
        <v>0</v>
      </c>
      <c r="AE59" s="203"/>
      <c r="AF59" s="203"/>
      <c r="AG59" s="204"/>
      <c r="AH59" s="116">
        <f>AK49+AK50+AK51+AK52+AK53+AK54+AK55+AK56+AK57+AK58</f>
        <v>0</v>
      </c>
      <c r="AI59" s="117"/>
      <c r="AJ59" s="117"/>
      <c r="AK59" s="118"/>
      <c r="AL59" s="202">
        <f>AO49+AO50+AO51+AO52+AO53+AO54+AO55+AO56+AO57+AO58</f>
        <v>0</v>
      </c>
      <c r="AM59" s="203"/>
      <c r="AN59" s="203"/>
      <c r="AO59" s="204"/>
      <c r="AP59" s="116">
        <f>AS49+AS50+AS51+AS52+AS53+AS54+AS55+AS56+AS57+AS58</f>
        <v>0</v>
      </c>
      <c r="AQ59" s="117"/>
      <c r="AR59" s="117"/>
      <c r="AS59" s="118"/>
      <c r="AT59" s="202">
        <f>AW49+AW50+AW51+AW52+AW53+AW54+AW55+AW56+AW57+AW58</f>
        <v>0</v>
      </c>
      <c r="AU59" s="203"/>
      <c r="AV59" s="203"/>
      <c r="AW59" s="204"/>
      <c r="AX59" s="47"/>
      <c r="AY59" s="7"/>
      <c r="AZ59" s="7"/>
      <c r="BA59" s="7"/>
      <c r="BB59" s="47"/>
      <c r="BC59" s="47"/>
      <c r="BD59" s="47"/>
    </row>
    <row r="60" spans="2:56" ht="13.5" thickBot="1">
      <c r="B60" s="107" t="str">
        <f>IF(B59&gt;F59,"1",IF(B59=F59,"0",IF(B59&lt;F59,"0")))</f>
        <v>0</v>
      </c>
      <c r="C60" s="108"/>
      <c r="D60" s="108"/>
      <c r="E60" s="109"/>
      <c r="F60" s="199" t="str">
        <f>IF(F59&gt;B59,"1",IF(F59=B59,"0",IF(F59&lt;B59,"0")))</f>
        <v>0</v>
      </c>
      <c r="G60" s="200"/>
      <c r="H60" s="200"/>
      <c r="I60" s="201"/>
      <c r="J60" s="107" t="str">
        <f>IF(J59&gt;N59,"1",IF(J59=N59,"0",IF(J59&lt;N59,"0")))</f>
        <v>0</v>
      </c>
      <c r="K60" s="108"/>
      <c r="L60" s="108"/>
      <c r="M60" s="109"/>
      <c r="N60" s="199" t="str">
        <f>IF(N59&gt;J59,"1",IF(N59=J59,"0",IF(N59&lt;J59,"0")))</f>
        <v>0</v>
      </c>
      <c r="O60" s="200"/>
      <c r="P60" s="200"/>
      <c r="Q60" s="201"/>
      <c r="R60" s="107" t="str">
        <f>IF(R59&gt;V59,"1",IF(R59=V59,"0",IF(R59&lt;V59,"0")))</f>
        <v>0</v>
      </c>
      <c r="S60" s="108"/>
      <c r="T60" s="108"/>
      <c r="U60" s="109"/>
      <c r="V60" s="199" t="str">
        <f>IF(V59&gt;R59,"1",IF(V59=R59,"0",IF(V59&lt;R59,"0")))</f>
        <v>0</v>
      </c>
      <c r="W60" s="200"/>
      <c r="X60" s="200"/>
      <c r="Y60" s="201"/>
      <c r="Z60" s="107" t="str">
        <f>IF(Z59&gt;AD59,"1",IF(Z59=AD59,"0",IF(Z59&lt;AD59,"0")))</f>
        <v>0</v>
      </c>
      <c r="AA60" s="108"/>
      <c r="AB60" s="108"/>
      <c r="AC60" s="109"/>
      <c r="AD60" s="199" t="str">
        <f>IF(AD59&gt;Z59,"1",IF(AD59=Z59,"0",IF(AD59&lt;Z59,"0")))</f>
        <v>0</v>
      </c>
      <c r="AE60" s="200"/>
      <c r="AF60" s="200"/>
      <c r="AG60" s="201"/>
      <c r="AH60" s="107" t="str">
        <f>IF(AH59&gt;AL59,"1",IF(AH59=AL59,"0",IF(AH59&lt;AL59,"0")))</f>
        <v>0</v>
      </c>
      <c r="AI60" s="108"/>
      <c r="AJ60" s="108"/>
      <c r="AK60" s="109"/>
      <c r="AL60" s="199" t="str">
        <f>IF(AL59&gt;AH59,"1",IF(AL59=AH59,"0",IF(AL59&lt;AH59,"0")))</f>
        <v>0</v>
      </c>
      <c r="AM60" s="200"/>
      <c r="AN60" s="200"/>
      <c r="AO60" s="201"/>
      <c r="AP60" s="107" t="str">
        <f>IF(AP59&gt;AT59,"1",IF(AP59=AT59,"0",IF(AP59&lt;AT59,"0")))</f>
        <v>0</v>
      </c>
      <c r="AQ60" s="108"/>
      <c r="AR60" s="108"/>
      <c r="AS60" s="109"/>
      <c r="AT60" s="199" t="str">
        <f>IF(AT59&gt;AP59,"1",IF(AT59=AP59,"0",IF(AT59&lt;AP59,"0")))</f>
        <v>0</v>
      </c>
      <c r="AU60" s="200"/>
      <c r="AV60" s="200"/>
      <c r="AW60" s="201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193" t="str">
        <f>Лист1!A61</f>
        <v>Red Anfield</v>
      </c>
      <c r="C64" s="193"/>
      <c r="D64" s="193"/>
      <c r="E64" s="193"/>
      <c r="F64" s="193"/>
      <c r="G64" s="73"/>
      <c r="H64" s="194">
        <f>B80+J80+R80+Z80+AH80+AP80</f>
        <v>0</v>
      </c>
      <c r="I64" s="19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196" t="str">
        <f>Лист1!A68</f>
        <v>КСП "Химик"</v>
      </c>
      <c r="C65" s="196"/>
      <c r="D65" s="196"/>
      <c r="E65" s="196"/>
      <c r="F65" s="196"/>
      <c r="G65" s="85"/>
      <c r="H65" s="197">
        <f>F80+N80+V80+AD80+AL80+AT80</f>
        <v>0</v>
      </c>
      <c r="I65" s="19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187" t="str">
        <f>Лист1!A62</f>
        <v>ADRIAN</v>
      </c>
      <c r="C67" s="188"/>
      <c r="D67" s="188"/>
      <c r="E67" s="189"/>
      <c r="F67" s="190" t="str">
        <f>Лист1!A69</f>
        <v>Black_Baron</v>
      </c>
      <c r="G67" s="191"/>
      <c r="H67" s="191"/>
      <c r="I67" s="192"/>
      <c r="J67" s="187" t="str">
        <f>Лист1!A63</f>
        <v>Gerrard </v>
      </c>
      <c r="K67" s="188"/>
      <c r="L67" s="188"/>
      <c r="M67" s="189"/>
      <c r="N67" s="190" t="str">
        <f>Лист1!A70</f>
        <v>vaprol</v>
      </c>
      <c r="O67" s="191"/>
      <c r="P67" s="191"/>
      <c r="Q67" s="192"/>
      <c r="R67" s="187" t="str">
        <f>Лист1!A64</f>
        <v>К.- Суарез</v>
      </c>
      <c r="S67" s="188"/>
      <c r="T67" s="188"/>
      <c r="U67" s="189"/>
      <c r="V67" s="190" t="str">
        <f>Лист1!A71</f>
        <v>visus</v>
      </c>
      <c r="W67" s="191"/>
      <c r="X67" s="191"/>
      <c r="Y67" s="192"/>
      <c r="Z67" s="187" t="str">
        <f>Лист1!A65</f>
        <v>Андрюшка </v>
      </c>
      <c r="AA67" s="188"/>
      <c r="AB67" s="188"/>
      <c r="AC67" s="189"/>
      <c r="AD67" s="190" t="str">
        <f>Лист1!A72</f>
        <v>Батькович</v>
      </c>
      <c r="AE67" s="191"/>
      <c r="AF67" s="191"/>
      <c r="AG67" s="192"/>
      <c r="AH67" s="187" t="str">
        <f>Лист1!A66</f>
        <v>Mortalles</v>
      </c>
      <c r="AI67" s="188"/>
      <c r="AJ67" s="188"/>
      <c r="AK67" s="189"/>
      <c r="AL67" s="190" t="str">
        <f>Лист1!A73</f>
        <v>Farar</v>
      </c>
      <c r="AM67" s="191"/>
      <c r="AN67" s="191"/>
      <c r="AO67" s="192"/>
      <c r="AP67" s="187" t="str">
        <f>Лист1!A67</f>
        <v>Tentacruel</v>
      </c>
      <c r="AQ67" s="188"/>
      <c r="AR67" s="188"/>
      <c r="AS67" s="189"/>
      <c r="AT67" s="190" t="str">
        <f>Лист1!A74</f>
        <v>Friedrich</v>
      </c>
      <c r="AU67" s="191"/>
      <c r="AV67" s="191"/>
      <c r="AW67" s="192"/>
      <c r="AX67" s="47"/>
      <c r="AY67" s="7"/>
      <c r="AZ67" s="7"/>
      <c r="BA67" s="7"/>
      <c r="BB67" s="130" t="s">
        <v>1</v>
      </c>
      <c r="BC67" s="130"/>
      <c r="BD67" s="130"/>
    </row>
    <row r="68" spans="2:56" ht="12.75">
      <c r="B68" s="183" t="s">
        <v>2</v>
      </c>
      <c r="C68" s="184"/>
      <c r="D68" s="185"/>
      <c r="E68" s="69" t="s">
        <v>3</v>
      </c>
      <c r="F68" s="180" t="s">
        <v>2</v>
      </c>
      <c r="G68" s="181"/>
      <c r="H68" s="182"/>
      <c r="I68" s="86" t="s">
        <v>3</v>
      </c>
      <c r="J68" s="183" t="s">
        <v>2</v>
      </c>
      <c r="K68" s="184"/>
      <c r="L68" s="185"/>
      <c r="M68" s="69" t="s">
        <v>3</v>
      </c>
      <c r="N68" s="180" t="s">
        <v>2</v>
      </c>
      <c r="O68" s="181"/>
      <c r="P68" s="182"/>
      <c r="Q68" s="90" t="s">
        <v>3</v>
      </c>
      <c r="R68" s="183" t="s">
        <v>2</v>
      </c>
      <c r="S68" s="184"/>
      <c r="T68" s="185"/>
      <c r="U68" s="69" t="s">
        <v>3</v>
      </c>
      <c r="V68" s="180" t="s">
        <v>2</v>
      </c>
      <c r="W68" s="181"/>
      <c r="X68" s="182"/>
      <c r="Y68" s="90" t="s">
        <v>3</v>
      </c>
      <c r="Z68" s="183" t="s">
        <v>2</v>
      </c>
      <c r="AA68" s="184"/>
      <c r="AB68" s="185"/>
      <c r="AC68" s="69" t="s">
        <v>3</v>
      </c>
      <c r="AD68" s="180" t="s">
        <v>2</v>
      </c>
      <c r="AE68" s="181"/>
      <c r="AF68" s="182"/>
      <c r="AG68" s="90" t="s">
        <v>3</v>
      </c>
      <c r="AH68" s="183" t="s">
        <v>2</v>
      </c>
      <c r="AI68" s="184"/>
      <c r="AJ68" s="185"/>
      <c r="AK68" s="69" t="s">
        <v>3</v>
      </c>
      <c r="AL68" s="180" t="s">
        <v>2</v>
      </c>
      <c r="AM68" s="181"/>
      <c r="AN68" s="182"/>
      <c r="AO68" s="90" t="s">
        <v>3</v>
      </c>
      <c r="AP68" s="183" t="s">
        <v>2</v>
      </c>
      <c r="AQ68" s="184"/>
      <c r="AR68" s="185"/>
      <c r="AS68" s="69" t="s">
        <v>3</v>
      </c>
      <c r="AT68" s="180" t="s">
        <v>2</v>
      </c>
      <c r="AU68" s="181"/>
      <c r="AV68" s="182"/>
      <c r="AW68" s="90" t="s">
        <v>3</v>
      </c>
      <c r="AX68" s="47"/>
      <c r="AY68" s="7"/>
      <c r="AZ68" s="7"/>
      <c r="BA68" s="7"/>
      <c r="BB68" s="130"/>
      <c r="BC68" s="130"/>
      <c r="BD68" s="130"/>
    </row>
    <row r="69" spans="2:56" ht="12.75">
      <c r="B69" s="70" t="str">
        <f>MID(Лист1!$B$62,1,1)</f>
        <v>2</v>
      </c>
      <c r="C69" s="71">
        <f>B69-D69</f>
        <v>0</v>
      </c>
      <c r="D69" s="71" t="str">
        <f>MID(Лист1!$B$62,2,1)</f>
        <v>2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7" t="str">
        <f>MID(Лист1!$B$69,1,1)</f>
        <v>1</v>
      </c>
      <c r="G69" s="88">
        <f aca="true" t="shared" si="80" ref="G69:G76">F69-H69</f>
        <v>0</v>
      </c>
      <c r="H69" s="88" t="str">
        <f>MID(Лист1!$B$69,2,1)</f>
        <v>1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70" t="str">
        <f>MID(Лист1!$B$63,1,1)</f>
        <v>2</v>
      </c>
      <c r="K69" s="71">
        <f>J69-L69</f>
        <v>1</v>
      </c>
      <c r="L69" s="71" t="str">
        <f>MID(Лист1!$B$63,2,1)</f>
        <v>1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7" t="str">
        <f>MID(Лист1!$B$70,1,1)</f>
        <v>1</v>
      </c>
      <c r="O69" s="88">
        <f aca="true" t="shared" si="81" ref="O69:O76">N69-P69</f>
        <v>-1</v>
      </c>
      <c r="P69" s="88" t="str">
        <f>MID(Лист1!$B$70,2,1)</f>
        <v>2</v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70" t="str">
        <f>MID(Лист1!$B$64,1,1)</f>
        <v>2</v>
      </c>
      <c r="S69" s="71">
        <f aca="true" t="shared" si="82" ref="S69:S76">R69-T69</f>
        <v>1</v>
      </c>
      <c r="T69" s="71" t="str">
        <f>MID(Лист1!$B$64,2,1)</f>
        <v>1</v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7" t="str">
        <f>MID(Лист1!$B$71,1,1)</f>
        <v>2</v>
      </c>
      <c r="W69" s="88">
        <f aca="true" t="shared" si="83" ref="W69:W76">V69-X69</f>
        <v>0</v>
      </c>
      <c r="X69" s="88" t="str">
        <f>MID(Лист1!$B$71,2,1)</f>
        <v>2</v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70" t="str">
        <f>MID(Лист1!$B$65,1,1)</f>
        <v>1</v>
      </c>
      <c r="AA69" s="71">
        <f aca="true" t="shared" si="84" ref="AA69:AA76">Z69-AB69</f>
        <v>-1</v>
      </c>
      <c r="AB69" s="71" t="str">
        <f>MID(Лист1!$B$65,2,1)</f>
        <v>2</v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7" t="str">
        <f>MID(Лист1!$B$72,1,1)</f>
        <v>2</v>
      </c>
      <c r="AE69" s="88">
        <f aca="true" t="shared" si="85" ref="AE69:AE76">AD69-AF69</f>
        <v>0</v>
      </c>
      <c r="AF69" s="88" t="str">
        <f>MID(Лист1!$B$72,2,1)</f>
        <v>2</v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70" t="str">
        <f>MID(Лист1!$B$66,1,1)</f>
        <v>2</v>
      </c>
      <c r="AI69" s="71">
        <f aca="true" t="shared" si="86" ref="AI69:AI76">AH69-AJ69</f>
        <v>0</v>
      </c>
      <c r="AJ69" s="71" t="str">
        <f>MID(Лист1!$B$66,2,1)</f>
        <v>2</v>
      </c>
      <c r="AK69" s="72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7" t="str">
        <f>MID(Лист1!$B$73,1,1)</f>
        <v>2</v>
      </c>
      <c r="AM69" s="88">
        <f aca="true" t="shared" si="87" ref="AM69:AM76">AL69-AN69</f>
        <v>1</v>
      </c>
      <c r="AN69" s="88" t="str">
        <f>MID(Лист1!$B$73,2,1)</f>
        <v>1</v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70" t="str">
        <f>MID(Лист1!$B$67,1,1)</f>
        <v>2</v>
      </c>
      <c r="AQ69" s="71">
        <f aca="true" t="shared" si="88" ref="AQ69:AQ76">AP69-AR69</f>
        <v>1</v>
      </c>
      <c r="AR69" s="71" t="str">
        <f>MID(Лист1!$B$67,2,1)</f>
        <v>1</v>
      </c>
      <c r="AS69" s="72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7" t="str">
        <f>MID(Лист1!$B$74,1,1)</f>
        <v>2</v>
      </c>
      <c r="AU69" s="88">
        <f aca="true" t="shared" si="89" ref="AU69:AU76">AT69-AV69</f>
        <v>1</v>
      </c>
      <c r="AV69" s="88" t="str">
        <f>MID(Лист1!$B$74,2,1)</f>
        <v>1</v>
      </c>
      <c r="AW69" s="91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44" t="str">
        <f>AX49</f>
        <v>Ливерпуль - Арсенал</v>
      </c>
      <c r="AY69" s="7"/>
      <c r="AZ69" s="7"/>
      <c r="BA69" s="7"/>
      <c r="BB69" s="50" t="str">
        <f>IF((LEN(BB29)=0)," ",BB29)</f>
        <v> </v>
      </c>
      <c r="BC69" s="45" t="e">
        <f aca="true" t="shared" si="90" ref="BC69:BC78">BB69-BD69</f>
        <v>#VALUE!</v>
      </c>
      <c r="BD69" s="50" t="str">
        <f>IF((LEN(BD29)=0)," ",BD29)</f>
        <v> </v>
      </c>
    </row>
    <row r="70" spans="2:56" ht="12.75">
      <c r="B70" s="70" t="str">
        <f>MID(Лист1!$B$62,3,1)</f>
        <v>1</v>
      </c>
      <c r="C70" s="71">
        <f aca="true" t="shared" si="91" ref="C70:C75">B70-D70</f>
        <v>0</v>
      </c>
      <c r="D70" s="71" t="str">
        <f>MID(Лист1!$B$62,4,1)</f>
        <v>1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2</v>
      </c>
      <c r="G70" s="88">
        <f t="shared" si="80"/>
        <v>1</v>
      </c>
      <c r="H70" s="88" t="str">
        <f>MID(Лист1!$B$69,4,1)</f>
        <v>1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70" t="str">
        <f>MID(Лист1!$B$63,3,1)</f>
        <v>2</v>
      </c>
      <c r="K70" s="71">
        <f aca="true" t="shared" si="94" ref="K70:K75">J70-L70</f>
        <v>1</v>
      </c>
      <c r="L70" s="71" t="str">
        <f>MID(Лист1!$B$63,4,1)</f>
        <v>1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 t="str">
        <f>MID(Лист1!$B$70,3,1)</f>
        <v>2</v>
      </c>
      <c r="O70" s="88">
        <f t="shared" si="81"/>
        <v>1</v>
      </c>
      <c r="P70" s="88" t="str">
        <f>MID(Лист1!$B$70,4,1)</f>
        <v>1</v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 t="str">
        <f>MID(Лист1!$B$64,3,1)</f>
        <v>1</v>
      </c>
      <c r="S70" s="71">
        <f t="shared" si="82"/>
        <v>0</v>
      </c>
      <c r="T70" s="71" t="str">
        <f>MID(Лист1!$B$64,4,1)</f>
        <v>1</v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 t="str">
        <f>MID(Лист1!$B$71,3,1)</f>
        <v>2</v>
      </c>
      <c r="W70" s="88">
        <f t="shared" si="83"/>
        <v>1</v>
      </c>
      <c r="X70" s="88" t="str">
        <f>MID(Лист1!$B$71,4,1)</f>
        <v>1</v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70" t="str">
        <f>MID(Лист1!$B$65,3,1)</f>
        <v>1</v>
      </c>
      <c r="AA70" s="71">
        <f t="shared" si="84"/>
        <v>0</v>
      </c>
      <c r="AB70" s="71" t="str">
        <f>MID(Лист1!$B$65,4,1)</f>
        <v>1</v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 t="str">
        <f>MID(Лист1!$B$72,3,1)</f>
        <v>1</v>
      </c>
      <c r="AE70" s="88">
        <f t="shared" si="85"/>
        <v>-1</v>
      </c>
      <c r="AF70" s="88" t="str">
        <f>MID(Лист1!$B$72,4,1)</f>
        <v>2</v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 t="str">
        <f>MID(Лист1!$B$66,3,1)</f>
        <v>2</v>
      </c>
      <c r="AI70" s="71">
        <f t="shared" si="86"/>
        <v>1</v>
      </c>
      <c r="AJ70" s="71" t="str">
        <f>MID(Лист1!$B$66,4,1)</f>
        <v>1</v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7" t="str">
        <f>MID(Лист1!$B$73,3,1)</f>
        <v>2</v>
      </c>
      <c r="AM70" s="88">
        <f t="shared" si="87"/>
        <v>1</v>
      </c>
      <c r="AN70" s="88" t="str">
        <f>MID(Лист1!$B$73,4,1)</f>
        <v>1</v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 t="str">
        <f>MID(Лист1!$B$67,3,1)</f>
        <v>1</v>
      </c>
      <c r="AQ70" s="71">
        <f t="shared" si="88"/>
        <v>-1</v>
      </c>
      <c r="AR70" s="71" t="str">
        <f>MID(Лист1!$B$67,4,1)</f>
        <v>2</v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7" t="str">
        <f>MID(Лист1!$B$74,3,1)</f>
        <v>0</v>
      </c>
      <c r="AU70" s="88">
        <f t="shared" si="89"/>
        <v>-1</v>
      </c>
      <c r="AV70" s="88" t="str">
        <f>MID(Лист1!$B$74,4,1)</f>
        <v>1</v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44" t="str">
        <f aca="true" t="shared" si="105" ref="AX70:AX76">AX50</f>
        <v>Гамбург - Герта</v>
      </c>
      <c r="AY70" s="7"/>
      <c r="AZ70" s="7"/>
      <c r="BA70" s="7"/>
      <c r="BB70" s="45" t="str">
        <f aca="true" t="shared" si="106" ref="BB70:BB76">BB50</f>
        <v> </v>
      </c>
      <c r="BC70" s="45" t="e">
        <f t="shared" si="90"/>
        <v>#VALUE!</v>
      </c>
      <c r="BD70" s="45" t="str">
        <f aca="true" t="shared" si="107" ref="BD70:BD76">BD50</f>
        <v> </v>
      </c>
    </row>
    <row r="71" spans="2:56" ht="12.75">
      <c r="B71" s="70" t="str">
        <f>MID(Лист1!$B$62,5,1)</f>
        <v>2</v>
      </c>
      <c r="C71" s="71">
        <f t="shared" si="91"/>
        <v>0</v>
      </c>
      <c r="D71" s="71" t="str">
        <f>MID(Лист1!$B$62,6,1)</f>
        <v>2</v>
      </c>
      <c r="E71" s="72" t="str">
        <f t="shared" si="92"/>
        <v>0</v>
      </c>
      <c r="F71" s="87" t="str">
        <f>MID(Лист1!$B$69,5,1)</f>
        <v>2</v>
      </c>
      <c r="G71" s="88">
        <f t="shared" si="80"/>
        <v>1</v>
      </c>
      <c r="H71" s="88" t="str">
        <f>MID(Лист1!$B$69,6,1)</f>
        <v>1</v>
      </c>
      <c r="I71" s="89" t="str">
        <f t="shared" si="93"/>
        <v>0</v>
      </c>
      <c r="J71" s="70" t="str">
        <f>MID(Лист1!$B$63,5,1)</f>
        <v>2</v>
      </c>
      <c r="K71" s="71">
        <f t="shared" si="94"/>
        <v>1</v>
      </c>
      <c r="L71" s="71" t="str">
        <f>MID(Лист1!$B$63,6,1)</f>
        <v>1</v>
      </c>
      <c r="M71" s="72" t="str">
        <f t="shared" si="95"/>
        <v>0</v>
      </c>
      <c r="N71" s="87" t="str">
        <f>MID(Лист1!$B$70,5,1)</f>
        <v>2</v>
      </c>
      <c r="O71" s="88">
        <f t="shared" si="81"/>
        <v>2</v>
      </c>
      <c r="P71" s="88" t="str">
        <f>MID(Лист1!$B$70,6,1)</f>
        <v>0</v>
      </c>
      <c r="Q71" s="91" t="str">
        <f t="shared" si="96"/>
        <v>0</v>
      </c>
      <c r="R71" s="70" t="str">
        <f>MID(Лист1!$B$64,5,1)</f>
        <v>2</v>
      </c>
      <c r="S71" s="71">
        <f t="shared" si="82"/>
        <v>2</v>
      </c>
      <c r="T71" s="71" t="str">
        <f>MID(Лист1!$B$64,6,1)</f>
        <v>0</v>
      </c>
      <c r="U71" s="72" t="str">
        <f t="shared" si="97"/>
        <v>0</v>
      </c>
      <c r="V71" s="87" t="str">
        <f>MID(Лист1!$B$71,5,1)</f>
        <v>1</v>
      </c>
      <c r="W71" s="88">
        <f t="shared" si="83"/>
        <v>1</v>
      </c>
      <c r="X71" s="88" t="str">
        <f>MID(Лист1!$B$71,6,1)</f>
        <v>0</v>
      </c>
      <c r="Y71" s="91" t="str">
        <f t="shared" si="98"/>
        <v>0</v>
      </c>
      <c r="Z71" s="70" t="str">
        <f>MID(Лист1!$B$65,5,1)</f>
        <v>1</v>
      </c>
      <c r="AA71" s="71">
        <f t="shared" si="84"/>
        <v>1</v>
      </c>
      <c r="AB71" s="71" t="str">
        <f>MID(Лист1!$B$65,6,1)</f>
        <v>0</v>
      </c>
      <c r="AC71" s="72" t="str">
        <f t="shared" si="99"/>
        <v>0</v>
      </c>
      <c r="AD71" s="87" t="str">
        <f>MID(Лист1!$B$72,5,1)</f>
        <v>2</v>
      </c>
      <c r="AE71" s="88">
        <f t="shared" si="85"/>
        <v>1</v>
      </c>
      <c r="AF71" s="88" t="str">
        <f>MID(Лист1!$B$72,6,1)</f>
        <v>1</v>
      </c>
      <c r="AG71" s="91" t="str">
        <f t="shared" si="100"/>
        <v>0</v>
      </c>
      <c r="AH71" s="70" t="str">
        <f>MID(Лист1!$B$66,5,1)</f>
        <v>2</v>
      </c>
      <c r="AI71" s="71">
        <f t="shared" si="86"/>
        <v>0</v>
      </c>
      <c r="AJ71" s="71" t="str">
        <f>MID(Лист1!$B$66,6,1)</f>
        <v>2</v>
      </c>
      <c r="AK71" s="72" t="str">
        <f t="shared" si="101"/>
        <v>0</v>
      </c>
      <c r="AL71" s="87" t="str">
        <f>MID(Лист1!$B$73,5,1)</f>
        <v>2</v>
      </c>
      <c r="AM71" s="88">
        <f t="shared" si="87"/>
        <v>1</v>
      </c>
      <c r="AN71" s="88" t="str">
        <f>MID(Лист1!$B$73,6,1)</f>
        <v>1</v>
      </c>
      <c r="AO71" s="91" t="str">
        <f t="shared" si="102"/>
        <v>0</v>
      </c>
      <c r="AP71" s="70" t="str">
        <f>MID(Лист1!$B$67,5,1)</f>
        <v>2</v>
      </c>
      <c r="AQ71" s="71">
        <f t="shared" si="88"/>
        <v>0</v>
      </c>
      <c r="AR71" s="71" t="str">
        <f>MID(Лист1!$B$67,6,1)</f>
        <v>2</v>
      </c>
      <c r="AS71" s="72" t="str">
        <f t="shared" si="103"/>
        <v>0</v>
      </c>
      <c r="AT71" s="87" t="str">
        <f>MID(Лист1!$B$74,5,1)</f>
        <v>2</v>
      </c>
      <c r="AU71" s="88">
        <f t="shared" si="89"/>
        <v>2</v>
      </c>
      <c r="AV71" s="88" t="str">
        <f>MID(Лист1!$B$74,6,1)</f>
        <v>0</v>
      </c>
      <c r="AW71" s="91" t="str">
        <f t="shared" si="104"/>
        <v>0</v>
      </c>
      <c r="AX71" s="44" t="str">
        <f t="shared" si="105"/>
        <v>Наполи - Милан 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2</v>
      </c>
      <c r="C72" s="71">
        <f t="shared" si="91"/>
        <v>1</v>
      </c>
      <c r="D72" s="71" t="str">
        <f>MID(Лист1!$B$62,8,1)</f>
        <v>1</v>
      </c>
      <c r="E72" s="72" t="str">
        <f t="shared" si="92"/>
        <v>0</v>
      </c>
      <c r="F72" s="87" t="str">
        <f>MID(Лист1!$B$69,7,1)</f>
        <v>1</v>
      </c>
      <c r="G72" s="88">
        <f t="shared" si="80"/>
        <v>1</v>
      </c>
      <c r="H72" s="88" t="str">
        <f>MID(Лист1!$B$69,8,1)</f>
        <v>0</v>
      </c>
      <c r="I72" s="89" t="str">
        <f t="shared" si="93"/>
        <v>0</v>
      </c>
      <c r="J72" s="70" t="str">
        <f>MID(Лист1!$B$63,7,1)</f>
        <v>1</v>
      </c>
      <c r="K72" s="71">
        <f t="shared" si="94"/>
        <v>1</v>
      </c>
      <c r="L72" s="71" t="str">
        <f>MID(Лист1!$B$63,8,1)</f>
        <v>0</v>
      </c>
      <c r="M72" s="72" t="str">
        <f t="shared" si="95"/>
        <v>0</v>
      </c>
      <c r="N72" s="87" t="str">
        <f>MID(Лист1!$B$70,7,1)</f>
        <v>1</v>
      </c>
      <c r="O72" s="88">
        <f t="shared" si="81"/>
        <v>0</v>
      </c>
      <c r="P72" s="88" t="str">
        <f>MID(Лист1!$B$70,8,1)</f>
        <v>1</v>
      </c>
      <c r="Q72" s="91" t="str">
        <f t="shared" si="96"/>
        <v>0</v>
      </c>
      <c r="R72" s="70" t="str">
        <f>MID(Лист1!$B$64,7,1)</f>
        <v>2</v>
      </c>
      <c r="S72" s="71">
        <f t="shared" si="82"/>
        <v>1</v>
      </c>
      <c r="T72" s="71" t="str">
        <f>MID(Лист1!$B$64,8,1)</f>
        <v>1</v>
      </c>
      <c r="U72" s="72" t="str">
        <f t="shared" si="97"/>
        <v>0</v>
      </c>
      <c r="V72" s="87" t="str">
        <f>MID(Лист1!$B$71,7,1)</f>
        <v>2</v>
      </c>
      <c r="W72" s="88">
        <f t="shared" si="83"/>
        <v>1</v>
      </c>
      <c r="X72" s="88" t="str">
        <f>MID(Лист1!$B$71,8,1)</f>
        <v>1</v>
      </c>
      <c r="Y72" s="91" t="str">
        <f t="shared" si="98"/>
        <v>0</v>
      </c>
      <c r="Z72" s="70" t="str">
        <f>MID(Лист1!$B$65,7,1)</f>
        <v>1</v>
      </c>
      <c r="AA72" s="71">
        <f t="shared" si="84"/>
        <v>-1</v>
      </c>
      <c r="AB72" s="71" t="str">
        <f>MID(Лист1!$B$65,8,1)</f>
        <v>2</v>
      </c>
      <c r="AC72" s="72" t="str">
        <f t="shared" si="99"/>
        <v>0</v>
      </c>
      <c r="AD72" s="87" t="str">
        <f>MID(Лист1!$B$72,7,1)</f>
        <v>0</v>
      </c>
      <c r="AE72" s="88">
        <f t="shared" si="85"/>
        <v>0</v>
      </c>
      <c r="AF72" s="88" t="str">
        <f>MID(Лист1!$B$72,8,1)</f>
        <v>0</v>
      </c>
      <c r="AG72" s="91" t="str">
        <f t="shared" si="100"/>
        <v>0</v>
      </c>
      <c r="AH72" s="70" t="str">
        <f>MID(Лист1!$B$66,7,1)</f>
        <v>1</v>
      </c>
      <c r="AI72" s="71">
        <f t="shared" si="86"/>
        <v>1</v>
      </c>
      <c r="AJ72" s="71" t="str">
        <f>MID(Лист1!$B$66,8,1)</f>
        <v>0</v>
      </c>
      <c r="AK72" s="72" t="str">
        <f t="shared" si="101"/>
        <v>0</v>
      </c>
      <c r="AL72" s="87" t="str">
        <f>MID(Лист1!$B$73,7,1)</f>
        <v>1</v>
      </c>
      <c r="AM72" s="88">
        <f t="shared" si="87"/>
        <v>1</v>
      </c>
      <c r="AN72" s="88" t="str">
        <f>MID(Лист1!$B$73,8,1)</f>
        <v>0</v>
      </c>
      <c r="AO72" s="91" t="str">
        <f t="shared" si="102"/>
        <v>0</v>
      </c>
      <c r="AP72" s="70" t="str">
        <f>MID(Лист1!$B$67,7,1)</f>
        <v>1</v>
      </c>
      <c r="AQ72" s="71">
        <f t="shared" si="88"/>
        <v>-2</v>
      </c>
      <c r="AR72" s="71" t="str">
        <f>MID(Лист1!$B$67,8,1)</f>
        <v>3</v>
      </c>
      <c r="AS72" s="72" t="str">
        <f t="shared" si="103"/>
        <v>0</v>
      </c>
      <c r="AT72" s="87" t="str">
        <f>MID(Лист1!$B$74,7,1)</f>
        <v>1</v>
      </c>
      <c r="AU72" s="88">
        <f t="shared" si="89"/>
        <v>1</v>
      </c>
      <c r="AV72" s="88" t="str">
        <f>MID(Лист1!$B$74,8,1)</f>
        <v>0</v>
      </c>
      <c r="AW72" s="91" t="str">
        <f t="shared" si="104"/>
        <v>0</v>
      </c>
      <c r="AX72" s="44" t="str">
        <f t="shared" si="105"/>
        <v>Осасуна - Хетафе 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2</v>
      </c>
      <c r="C73" s="71">
        <f t="shared" si="91"/>
        <v>1</v>
      </c>
      <c r="D73" s="71" t="str">
        <f>MID(Лист1!$B$62,10,1)</f>
        <v>1</v>
      </c>
      <c r="E73" s="72" t="str">
        <f t="shared" si="92"/>
        <v>0</v>
      </c>
      <c r="F73" s="87" t="str">
        <f>MID(Лист1!$B$69,9,1)</f>
        <v>2</v>
      </c>
      <c r="G73" s="88">
        <f t="shared" si="80"/>
        <v>1</v>
      </c>
      <c r="H73" s="88" t="str">
        <f>MID(Лист1!$B$69,10,1)</f>
        <v>1</v>
      </c>
      <c r="I73" s="89" t="str">
        <f t="shared" si="93"/>
        <v>0</v>
      </c>
      <c r="J73" s="70" t="str">
        <f>MID(Лист1!$B$63,9,1)</f>
        <v>1</v>
      </c>
      <c r="K73" s="71">
        <f t="shared" si="94"/>
        <v>0</v>
      </c>
      <c r="L73" s="71" t="str">
        <f>MID(Лист1!$B$63,10,1)</f>
        <v>1</v>
      </c>
      <c r="M73" s="72" t="str">
        <f t="shared" si="95"/>
        <v>0</v>
      </c>
      <c r="N73" s="87" t="str">
        <f>MID(Лист1!$B$70,9,1)</f>
        <v>2</v>
      </c>
      <c r="O73" s="88">
        <f t="shared" si="81"/>
        <v>1</v>
      </c>
      <c r="P73" s="88" t="str">
        <f>MID(Лист1!$B$70,10,1)</f>
        <v>1</v>
      </c>
      <c r="Q73" s="91" t="str">
        <f t="shared" si="96"/>
        <v>0</v>
      </c>
      <c r="R73" s="70" t="str">
        <f>MID(Лист1!$B$64,9,1)</f>
        <v>1</v>
      </c>
      <c r="S73" s="71">
        <f t="shared" si="82"/>
        <v>1</v>
      </c>
      <c r="T73" s="71" t="str">
        <f>MID(Лист1!$B$64,10,1)</f>
        <v>0</v>
      </c>
      <c r="U73" s="72" t="str">
        <f t="shared" si="97"/>
        <v>0</v>
      </c>
      <c r="V73" s="87" t="str">
        <f>MID(Лист1!$B$71,9,1)</f>
        <v>1</v>
      </c>
      <c r="W73" s="88">
        <f t="shared" si="83"/>
        <v>0</v>
      </c>
      <c r="X73" s="88" t="str">
        <f>MID(Лист1!$B$71,10,1)</f>
        <v>1</v>
      </c>
      <c r="Y73" s="91" t="str">
        <f t="shared" si="98"/>
        <v>0</v>
      </c>
      <c r="Z73" s="70" t="str">
        <f>MID(Лист1!$B$65,9,1)</f>
        <v>1</v>
      </c>
      <c r="AA73" s="71">
        <f t="shared" si="84"/>
        <v>1</v>
      </c>
      <c r="AB73" s="71" t="str">
        <f>MID(Лист1!$B$65,10,1)</f>
        <v>0</v>
      </c>
      <c r="AC73" s="72" t="str">
        <f t="shared" si="99"/>
        <v>0</v>
      </c>
      <c r="AD73" s="87" t="str">
        <f>MID(Лист1!$B$72,9,1)</f>
        <v>2</v>
      </c>
      <c r="AE73" s="88">
        <f t="shared" si="85"/>
        <v>1</v>
      </c>
      <c r="AF73" s="88" t="str">
        <f>MID(Лист1!$B$72,10,1)</f>
        <v>1</v>
      </c>
      <c r="AG73" s="91" t="str">
        <f t="shared" si="100"/>
        <v>0</v>
      </c>
      <c r="AH73" s="70" t="str">
        <f>MID(Лист1!$B$66,9,1)</f>
        <v>1</v>
      </c>
      <c r="AI73" s="71">
        <f t="shared" si="86"/>
        <v>0</v>
      </c>
      <c r="AJ73" s="71" t="str">
        <f>MID(Лист1!$B$66,10,1)</f>
        <v>1</v>
      </c>
      <c r="AK73" s="72" t="str">
        <f t="shared" si="101"/>
        <v>0</v>
      </c>
      <c r="AL73" s="87" t="str">
        <f>MID(Лист1!$B$73,9,1)</f>
        <v>2</v>
      </c>
      <c r="AM73" s="88">
        <f t="shared" si="87"/>
        <v>1</v>
      </c>
      <c r="AN73" s="88" t="str">
        <f>MID(Лист1!$B$73,10,1)</f>
        <v>1</v>
      </c>
      <c r="AO73" s="91" t="str">
        <f t="shared" si="102"/>
        <v>0</v>
      </c>
      <c r="AP73" s="70" t="str">
        <f>MID(Лист1!$B$67,9,1)</f>
        <v>1</v>
      </c>
      <c r="AQ73" s="71">
        <f t="shared" si="88"/>
        <v>0</v>
      </c>
      <c r="AR73" s="71" t="str">
        <f>MID(Лист1!$B$67,10,1)</f>
        <v>1</v>
      </c>
      <c r="AS73" s="72" t="str">
        <f t="shared" si="103"/>
        <v>0</v>
      </c>
      <c r="AT73" s="87" t="str">
        <f>MID(Лист1!$B$74,9,1)</f>
        <v>2</v>
      </c>
      <c r="AU73" s="88">
        <f t="shared" si="89"/>
        <v>1</v>
      </c>
      <c r="AV73" s="88" t="str">
        <f>MID(Лист1!$B$74,10,1)</f>
        <v>1</v>
      </c>
      <c r="AW73" s="91" t="str">
        <f t="shared" si="104"/>
        <v>0</v>
      </c>
      <c r="AX73" s="44" t="str">
        <f t="shared" si="105"/>
        <v>Тоттенхэм - Эвертон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1</v>
      </c>
      <c r="C74" s="71">
        <f t="shared" si="91"/>
        <v>-1</v>
      </c>
      <c r="D74" s="71" t="str">
        <f>MID(Лист1!$B$62,12,1)</f>
        <v>2</v>
      </c>
      <c r="E74" s="72" t="str">
        <f t="shared" si="92"/>
        <v>0</v>
      </c>
      <c r="F74" s="87" t="str">
        <f>MID(Лист1!$B$69,11,1)</f>
        <v>0</v>
      </c>
      <c r="G74" s="88">
        <f t="shared" si="80"/>
        <v>-1</v>
      </c>
      <c r="H74" s="88" t="str">
        <f>MID(Лист1!$B$69,12,1)</f>
        <v>1</v>
      </c>
      <c r="I74" s="89" t="str">
        <f t="shared" si="93"/>
        <v>0</v>
      </c>
      <c r="J74" s="70" t="str">
        <f>MID(Лист1!$B$63,11,1)</f>
        <v>0</v>
      </c>
      <c r="K74" s="71">
        <f t="shared" si="94"/>
        <v>-1</v>
      </c>
      <c r="L74" s="71" t="str">
        <f>MID(Лист1!$B$63,12,1)</f>
        <v>1</v>
      </c>
      <c r="M74" s="72" t="str">
        <f t="shared" si="95"/>
        <v>0</v>
      </c>
      <c r="N74" s="87" t="str">
        <f>MID(Лист1!$B$70,11,1)</f>
        <v>1</v>
      </c>
      <c r="O74" s="88">
        <f t="shared" si="81"/>
        <v>-1</v>
      </c>
      <c r="P74" s="88" t="str">
        <f>MID(Лист1!$B$70,12,1)</f>
        <v>2</v>
      </c>
      <c r="Q74" s="91" t="str">
        <f t="shared" si="96"/>
        <v>0</v>
      </c>
      <c r="R74" s="70" t="str">
        <f>MID(Лист1!$B$64,11,1)</f>
        <v>1</v>
      </c>
      <c r="S74" s="71">
        <f t="shared" si="82"/>
        <v>-2</v>
      </c>
      <c r="T74" s="71" t="str">
        <f>MID(Лист1!$B$64,12,1)</f>
        <v>3</v>
      </c>
      <c r="U74" s="72" t="str">
        <f t="shared" si="97"/>
        <v>0</v>
      </c>
      <c r="V74" s="87" t="str">
        <f>MID(Лист1!$B$71,11,1)</f>
        <v>0</v>
      </c>
      <c r="W74" s="88">
        <f t="shared" si="83"/>
        <v>-1</v>
      </c>
      <c r="X74" s="88" t="str">
        <f>MID(Лист1!$B$71,12,1)</f>
        <v>1</v>
      </c>
      <c r="Y74" s="91" t="str">
        <f t="shared" si="98"/>
        <v>0</v>
      </c>
      <c r="Z74" s="70" t="str">
        <f>MID(Лист1!$B$65,11,1)</f>
        <v>2</v>
      </c>
      <c r="AA74" s="71">
        <f t="shared" si="84"/>
        <v>1</v>
      </c>
      <c r="AB74" s="71" t="str">
        <f>MID(Лист1!$B$65,12,1)</f>
        <v>1</v>
      </c>
      <c r="AC74" s="72" t="str">
        <f t="shared" si="99"/>
        <v>0</v>
      </c>
      <c r="AD74" s="87" t="str">
        <f>MID(Лист1!$B$72,11,1)</f>
        <v>0</v>
      </c>
      <c r="AE74" s="88">
        <f t="shared" si="85"/>
        <v>-2</v>
      </c>
      <c r="AF74" s="88" t="str">
        <f>MID(Лист1!$B$72,12,1)</f>
        <v>2</v>
      </c>
      <c r="AG74" s="91" t="str">
        <f t="shared" si="100"/>
        <v>0</v>
      </c>
      <c r="AH74" s="70" t="str">
        <f>MID(Лист1!$B$66,11,1)</f>
        <v>1</v>
      </c>
      <c r="AI74" s="71">
        <f t="shared" si="86"/>
        <v>0</v>
      </c>
      <c r="AJ74" s="71" t="str">
        <f>MID(Лист1!$B$66,12,1)</f>
        <v>1</v>
      </c>
      <c r="AK74" s="72" t="str">
        <f t="shared" si="101"/>
        <v>0</v>
      </c>
      <c r="AL74" s="87" t="str">
        <f>MID(Лист1!$B$73,11,1)</f>
        <v>1</v>
      </c>
      <c r="AM74" s="88">
        <f t="shared" si="87"/>
        <v>-1</v>
      </c>
      <c r="AN74" s="88" t="str">
        <f>MID(Лист1!$B$73,12,1)</f>
        <v>2</v>
      </c>
      <c r="AO74" s="91" t="str">
        <f t="shared" si="102"/>
        <v>0</v>
      </c>
      <c r="AP74" s="70" t="str">
        <f>MID(Лист1!$B$67,11,1)</f>
        <v>0</v>
      </c>
      <c r="AQ74" s="71">
        <f t="shared" si="88"/>
        <v>-2</v>
      </c>
      <c r="AR74" s="71" t="str">
        <f>MID(Лист1!$B$67,12,1)</f>
        <v>2</v>
      </c>
      <c r="AS74" s="72" t="str">
        <f t="shared" si="103"/>
        <v>0</v>
      </c>
      <c r="AT74" s="87" t="str">
        <f>MID(Лист1!$B$74,11,1)</f>
        <v>1</v>
      </c>
      <c r="AU74" s="88">
        <f t="shared" si="89"/>
        <v>-1</v>
      </c>
      <c r="AV74" s="88" t="str">
        <f>MID(Лист1!$B$74,12,1)</f>
        <v>2</v>
      </c>
      <c r="AW74" s="91" t="str">
        <f t="shared" si="104"/>
        <v>0</v>
      </c>
      <c r="AX74" s="44" t="str">
        <f t="shared" si="105"/>
        <v>Лацио - Рома 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2</v>
      </c>
      <c r="C75" s="71">
        <f t="shared" si="91"/>
        <v>1</v>
      </c>
      <c r="D75" s="71" t="str">
        <f>MID(Лист1!$B$62,14,1)</f>
        <v>1</v>
      </c>
      <c r="E75" s="72" t="str">
        <f t="shared" si="92"/>
        <v>0</v>
      </c>
      <c r="F75" s="87" t="str">
        <f>MID(Лист1!$B$69,13,1)</f>
        <v>1</v>
      </c>
      <c r="G75" s="88">
        <f t="shared" si="80"/>
        <v>1</v>
      </c>
      <c r="H75" s="88" t="str">
        <f>MID(Лист1!$B$69,14,1)</f>
        <v>0</v>
      </c>
      <c r="I75" s="89" t="str">
        <f t="shared" si="93"/>
        <v>0</v>
      </c>
      <c r="J75" s="70" t="str">
        <f>MID(Лист1!$B$63,13,1)</f>
        <v>1</v>
      </c>
      <c r="K75" s="71">
        <f t="shared" si="94"/>
        <v>0</v>
      </c>
      <c r="L75" s="71" t="str">
        <f>MID(Лист1!$B$63,14,1)</f>
        <v>1</v>
      </c>
      <c r="M75" s="72" t="str">
        <f t="shared" si="95"/>
        <v>0</v>
      </c>
      <c r="N75" s="87" t="str">
        <f>MID(Лист1!$B$70,13,1)</f>
        <v>2</v>
      </c>
      <c r="O75" s="88">
        <f t="shared" si="81"/>
        <v>1</v>
      </c>
      <c r="P75" s="88" t="str">
        <f>MID(Лист1!$B$70,14,1)</f>
        <v>1</v>
      </c>
      <c r="Q75" s="91" t="str">
        <f t="shared" si="96"/>
        <v>0</v>
      </c>
      <c r="R75" s="70" t="str">
        <f>MID(Лист1!$B$64,13,1)</f>
        <v>2</v>
      </c>
      <c r="S75" s="71">
        <f t="shared" si="82"/>
        <v>2</v>
      </c>
      <c r="T75" s="71" t="str">
        <f>MID(Лист1!$B$64,14,1)</f>
        <v>0</v>
      </c>
      <c r="U75" s="72" t="str">
        <f t="shared" si="97"/>
        <v>0</v>
      </c>
      <c r="V75" s="87" t="str">
        <f>MID(Лист1!$B$71,13,1)</f>
        <v>2</v>
      </c>
      <c r="W75" s="88">
        <f t="shared" si="83"/>
        <v>1</v>
      </c>
      <c r="X75" s="88" t="str">
        <f>MID(Лист1!$B$71,14,1)</f>
        <v>1</v>
      </c>
      <c r="Y75" s="91" t="str">
        <f t="shared" si="98"/>
        <v>0</v>
      </c>
      <c r="Z75" s="70" t="str">
        <f>MID(Лист1!$B$65,13,1)</f>
        <v>1</v>
      </c>
      <c r="AA75" s="71">
        <f t="shared" si="84"/>
        <v>1</v>
      </c>
      <c r="AB75" s="71" t="str">
        <f>MID(Лист1!$B$65,14,1)</f>
        <v>0</v>
      </c>
      <c r="AC75" s="72" t="str">
        <f t="shared" si="99"/>
        <v>0</v>
      </c>
      <c r="AD75" s="87" t="str">
        <f>MID(Лист1!$B$72,13,1)</f>
        <v>2</v>
      </c>
      <c r="AE75" s="88">
        <f t="shared" si="85"/>
        <v>1</v>
      </c>
      <c r="AF75" s="88" t="str">
        <f>MID(Лист1!$B$72,14,1)</f>
        <v>1</v>
      </c>
      <c r="AG75" s="91" t="str">
        <f t="shared" si="100"/>
        <v>0</v>
      </c>
      <c r="AH75" s="70" t="str">
        <f>MID(Лист1!$B$66,13,1)</f>
        <v>2</v>
      </c>
      <c r="AI75" s="71">
        <f t="shared" si="86"/>
        <v>1</v>
      </c>
      <c r="AJ75" s="71" t="str">
        <f>MID(Лист1!$B$66,14,1)</f>
        <v>1</v>
      </c>
      <c r="AK75" s="72" t="str">
        <f t="shared" si="101"/>
        <v>0</v>
      </c>
      <c r="AL75" s="87" t="str">
        <f>MID(Лист1!$B$73,13,1)</f>
        <v>2</v>
      </c>
      <c r="AM75" s="88">
        <f t="shared" si="87"/>
        <v>1</v>
      </c>
      <c r="AN75" s="88" t="str">
        <f>MID(Лист1!$B$73,14,1)</f>
        <v>1</v>
      </c>
      <c r="AO75" s="91" t="str">
        <f t="shared" si="102"/>
        <v>0</v>
      </c>
      <c r="AP75" s="70" t="str">
        <f>MID(Лист1!$B$67,13,1)</f>
        <v>1</v>
      </c>
      <c r="AQ75" s="71">
        <f t="shared" si="88"/>
        <v>1</v>
      </c>
      <c r="AR75" s="71" t="str">
        <f>MID(Лист1!$B$67,14,1)</f>
        <v>0</v>
      </c>
      <c r="AS75" s="72" t="str">
        <f t="shared" si="103"/>
        <v>0</v>
      </c>
      <c r="AT75" s="87" t="str">
        <f>MID(Лист1!$B$74,13,1)</f>
        <v>3</v>
      </c>
      <c r="AU75" s="88">
        <f t="shared" si="89"/>
        <v>2</v>
      </c>
      <c r="AV75" s="88" t="str">
        <f>MID(Лист1!$B$74,14,1)</f>
        <v>1</v>
      </c>
      <c r="AW75" s="91" t="str">
        <f t="shared" si="104"/>
        <v>0</v>
      </c>
      <c r="AX75" s="44" t="str">
        <f t="shared" si="105"/>
        <v>Штутгарт - Аугсбург 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1</v>
      </c>
      <c r="C76" s="71">
        <f>B76-D76</f>
        <v>-1</v>
      </c>
      <c r="D76" s="71" t="str">
        <f>MID(Лист1!$B$62,16,1)</f>
        <v>2</v>
      </c>
      <c r="E76" s="72" t="str">
        <f t="shared" si="92"/>
        <v>0</v>
      </c>
      <c r="F76" s="87" t="str">
        <f>MID(Лист1!$B$69,15,1)</f>
        <v>1</v>
      </c>
      <c r="G76" s="88">
        <f t="shared" si="80"/>
        <v>0</v>
      </c>
      <c r="H76" s="88" t="str">
        <f>MID(Лист1!$B$69,16,1)</f>
        <v>1</v>
      </c>
      <c r="I76" s="89" t="str">
        <f t="shared" si="93"/>
        <v>0</v>
      </c>
      <c r="J76" s="70" t="str">
        <f>MID(Лист1!$B$63,15,1)</f>
        <v>1</v>
      </c>
      <c r="K76" s="71">
        <f>J76-L76</f>
        <v>0</v>
      </c>
      <c r="L76" s="71" t="str">
        <f>MID(Лист1!$B$63,16,1)</f>
        <v>1</v>
      </c>
      <c r="M76" s="72" t="str">
        <f t="shared" si="95"/>
        <v>0</v>
      </c>
      <c r="N76" s="87" t="str">
        <f>MID(Лист1!$B$70,15,1)</f>
        <v>1</v>
      </c>
      <c r="O76" s="88">
        <f t="shared" si="81"/>
        <v>-1</v>
      </c>
      <c r="P76" s="88" t="str">
        <f>MID(Лист1!$B$70,16,1)</f>
        <v>2</v>
      </c>
      <c r="Q76" s="91" t="str">
        <f t="shared" si="96"/>
        <v>0</v>
      </c>
      <c r="R76" s="70" t="str">
        <f>MID(Лист1!$B$64,15,1)</f>
        <v>1</v>
      </c>
      <c r="S76" s="71">
        <f t="shared" si="82"/>
        <v>-2</v>
      </c>
      <c r="T76" s="71" t="str">
        <f>MID(Лист1!$B$64,16,1)</f>
        <v>3</v>
      </c>
      <c r="U76" s="72" t="str">
        <f t="shared" si="97"/>
        <v>0</v>
      </c>
      <c r="V76" s="87" t="str">
        <f>MID(Лист1!$B$71,15,1)</f>
        <v>1</v>
      </c>
      <c r="W76" s="88">
        <f t="shared" si="83"/>
        <v>-1</v>
      </c>
      <c r="X76" s="88" t="str">
        <f>MID(Лист1!$B$71,16,1)</f>
        <v>2</v>
      </c>
      <c r="Y76" s="91" t="str">
        <f t="shared" si="98"/>
        <v>0</v>
      </c>
      <c r="Z76" s="70" t="str">
        <f>MID(Лист1!$B$65,15,1)</f>
        <v>1</v>
      </c>
      <c r="AA76" s="71">
        <f t="shared" si="84"/>
        <v>-1</v>
      </c>
      <c r="AB76" s="71" t="str">
        <f>MID(Лист1!$B$65,16,1)</f>
        <v>2</v>
      </c>
      <c r="AC76" s="72" t="str">
        <f t="shared" si="99"/>
        <v>0</v>
      </c>
      <c r="AD76" s="87" t="str">
        <f>MID(Лист1!$B$72,15,1)</f>
        <v>2</v>
      </c>
      <c r="AE76" s="88">
        <f t="shared" si="85"/>
        <v>0</v>
      </c>
      <c r="AF76" s="88" t="str">
        <f>MID(Лист1!$B$72,16,1)</f>
        <v>2</v>
      </c>
      <c r="AG76" s="91" t="str">
        <f t="shared" si="100"/>
        <v>0</v>
      </c>
      <c r="AH76" s="70" t="str">
        <f>MID(Лист1!$B$66,15,1)</f>
        <v>1</v>
      </c>
      <c r="AI76" s="71">
        <f t="shared" si="86"/>
        <v>0</v>
      </c>
      <c r="AJ76" s="71" t="str">
        <f>MID(Лист1!$B$66,16,1)</f>
        <v>1</v>
      </c>
      <c r="AK76" s="72" t="str">
        <f t="shared" si="101"/>
        <v>0</v>
      </c>
      <c r="AL76" s="87" t="str">
        <f>MID(Лист1!$B$73,15,1)</f>
        <v>1</v>
      </c>
      <c r="AM76" s="88">
        <f t="shared" si="87"/>
        <v>-1</v>
      </c>
      <c r="AN76" s="88" t="str">
        <f>MID(Лист1!$B$73,16,1)</f>
        <v>2</v>
      </c>
      <c r="AO76" s="91" t="str">
        <f t="shared" si="102"/>
        <v>0</v>
      </c>
      <c r="AP76" s="70" t="str">
        <f>MID(Лист1!$B$67,15,1)</f>
        <v>1</v>
      </c>
      <c r="AQ76" s="71">
        <f t="shared" si="88"/>
        <v>-1</v>
      </c>
      <c r="AR76" s="71" t="str">
        <f>MID(Лист1!$B$67,16,1)</f>
        <v>2</v>
      </c>
      <c r="AS76" s="72" t="str">
        <f t="shared" si="103"/>
        <v>0</v>
      </c>
      <c r="AT76" s="87" t="str">
        <f>MID(Лист1!$B$74,15,1)</f>
        <v>0</v>
      </c>
      <c r="AU76" s="88">
        <f t="shared" si="89"/>
        <v>-1</v>
      </c>
      <c r="AV76" s="88" t="str">
        <f>MID(Лист1!$B$74,16,1)</f>
        <v>1</v>
      </c>
      <c r="AW76" s="91" t="str">
        <f t="shared" si="104"/>
        <v>0</v>
      </c>
      <c r="AX76" s="44" t="str">
        <f t="shared" si="105"/>
        <v>Монако - ПСЖ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177">
        <f>E69+E70+E71+E72+E73+E74+E75+E76+E77+E78</f>
        <v>0</v>
      </c>
      <c r="C79" s="178"/>
      <c r="D79" s="178"/>
      <c r="E79" s="179"/>
      <c r="F79" s="174">
        <f>I69+I70+I71+I72+I73+I74+I75+I76+I77+I78</f>
        <v>0</v>
      </c>
      <c r="G79" s="175"/>
      <c r="H79" s="175"/>
      <c r="I79" s="186"/>
      <c r="J79" s="177">
        <f>M69+M70+M71+M72+M73+M74+M75+M76+M77+M78</f>
        <v>0</v>
      </c>
      <c r="K79" s="178"/>
      <c r="L79" s="178"/>
      <c r="M79" s="179"/>
      <c r="N79" s="174">
        <f>Q69+Q70+Q71+Q72+Q73+Q74+Q75+Q76+Q77+Q78</f>
        <v>0</v>
      </c>
      <c r="O79" s="175"/>
      <c r="P79" s="175"/>
      <c r="Q79" s="176"/>
      <c r="R79" s="177">
        <f>U69+U70+U71+U72+U73+U74+U75+U76+U77+U78</f>
        <v>0</v>
      </c>
      <c r="S79" s="178"/>
      <c r="T79" s="178"/>
      <c r="U79" s="179"/>
      <c r="V79" s="174">
        <f>Y69+Y70+Y71+Y72+Y73+Y74+Y75+Y76+Y77+Y78</f>
        <v>0</v>
      </c>
      <c r="W79" s="175"/>
      <c r="X79" s="175"/>
      <c r="Y79" s="176"/>
      <c r="Z79" s="177">
        <f>AC69+AC70+AC71+AC72+AC73+AC74+AC75+AC76+AC77+AC78</f>
        <v>0</v>
      </c>
      <c r="AA79" s="178"/>
      <c r="AB79" s="178"/>
      <c r="AC79" s="179"/>
      <c r="AD79" s="174">
        <f>AG69+AG70+AG71+AG72+AG73+AG74+AG75+AG76+AG77+AG78</f>
        <v>0</v>
      </c>
      <c r="AE79" s="175"/>
      <c r="AF79" s="175"/>
      <c r="AG79" s="176"/>
      <c r="AH79" s="177">
        <f>AK69+AK70+AK71+AK72+AK73+AK74+AK75+AK76+AK77+AK78</f>
        <v>0</v>
      </c>
      <c r="AI79" s="178"/>
      <c r="AJ79" s="178"/>
      <c r="AK79" s="179"/>
      <c r="AL79" s="174">
        <f>AO69+AO70+AO71+AO72+AO73+AO74+AO75+AO76+AO77+AO78</f>
        <v>0</v>
      </c>
      <c r="AM79" s="175"/>
      <c r="AN79" s="175"/>
      <c r="AO79" s="176"/>
      <c r="AP79" s="177">
        <f>AS69+AS70+AS71+AS72+AS73+AS74+AS75+AS76+AS77+AS78</f>
        <v>0</v>
      </c>
      <c r="AQ79" s="178"/>
      <c r="AR79" s="178"/>
      <c r="AS79" s="179"/>
      <c r="AT79" s="174">
        <f>AW69+AW70+AW71+AW72+AW73+AW74+AW75+AW76+AW77+AW78</f>
        <v>0</v>
      </c>
      <c r="AU79" s="175"/>
      <c r="AV79" s="175"/>
      <c r="AW79" s="176"/>
      <c r="AX79" s="47"/>
      <c r="AY79" s="7"/>
      <c r="AZ79" s="7"/>
      <c r="BA79" s="7"/>
      <c r="BB79" s="47"/>
      <c r="BC79" s="47"/>
      <c r="BD79" s="47"/>
    </row>
    <row r="80" spans="2:56" ht="13.5" thickBot="1">
      <c r="B80" s="171" t="str">
        <f>IF(B79&gt;F79,"1",IF(B79=F79,"0",IF(B79&lt;F79,"0")))</f>
        <v>0</v>
      </c>
      <c r="C80" s="172"/>
      <c r="D80" s="172"/>
      <c r="E80" s="173"/>
      <c r="F80" s="168" t="str">
        <f>IF(F79&gt;B79,"1",IF(F79=B79,"0",IF(F79&lt;B79,"0")))</f>
        <v>0</v>
      </c>
      <c r="G80" s="169"/>
      <c r="H80" s="169"/>
      <c r="I80" s="170"/>
      <c r="J80" s="171" t="str">
        <f>IF(J79&gt;N79,"1",IF(J79=N79,"0",IF(J79&lt;N79,"0")))</f>
        <v>0</v>
      </c>
      <c r="K80" s="172"/>
      <c r="L80" s="172"/>
      <c r="M80" s="173"/>
      <c r="N80" s="168" t="str">
        <f>IF(N79&gt;J79,"1",IF(N79=J79,"0",IF(N79&lt;J79,"0")))</f>
        <v>0</v>
      </c>
      <c r="O80" s="169"/>
      <c r="P80" s="169"/>
      <c r="Q80" s="170"/>
      <c r="R80" s="171" t="str">
        <f>IF(R79&gt;V79,"1",IF(R79=V79,"0",IF(R79&lt;V79,"0")))</f>
        <v>0</v>
      </c>
      <c r="S80" s="172"/>
      <c r="T80" s="172"/>
      <c r="U80" s="173"/>
      <c r="V80" s="168" t="str">
        <f>IF(V79&gt;R79,"1",IF(V79=R79,"0",IF(V79&lt;R79,"0")))</f>
        <v>0</v>
      </c>
      <c r="W80" s="169"/>
      <c r="X80" s="169"/>
      <c r="Y80" s="170"/>
      <c r="Z80" s="171" t="str">
        <f>IF(Z79&gt;AD79,"1",IF(Z79=AD79,"0",IF(Z79&lt;AD79,"0")))</f>
        <v>0</v>
      </c>
      <c r="AA80" s="172"/>
      <c r="AB80" s="172"/>
      <c r="AC80" s="173"/>
      <c r="AD80" s="168" t="str">
        <f>IF(AD79&gt;Z79,"1",IF(AD79=Z79,"0",IF(AD79&lt;Z79,"0")))</f>
        <v>0</v>
      </c>
      <c r="AE80" s="169"/>
      <c r="AF80" s="169"/>
      <c r="AG80" s="170"/>
      <c r="AH80" s="171" t="str">
        <f>IF(AH79&gt;AL79,"1",IF(AH79=AL79,"0",IF(AH79&lt;AL79,"0")))</f>
        <v>0</v>
      </c>
      <c r="AI80" s="172"/>
      <c r="AJ80" s="172"/>
      <c r="AK80" s="173"/>
      <c r="AL80" s="168" t="str">
        <f>IF(AL79&gt;AH79,"1",IF(AL79=AH79,"0",IF(AL79&lt;AH79,"0")))</f>
        <v>0</v>
      </c>
      <c r="AM80" s="169"/>
      <c r="AN80" s="169"/>
      <c r="AO80" s="170"/>
      <c r="AP80" s="171" t="str">
        <f>IF(AP79&gt;AT79,"1",IF(AP79=AT79,"0",IF(AP79&lt;AT79,"0")))</f>
        <v>0</v>
      </c>
      <c r="AQ80" s="172"/>
      <c r="AR80" s="172"/>
      <c r="AS80" s="173"/>
      <c r="AT80" s="168" t="str">
        <f>IF(AT79&gt;AP79,"1",IF(AT79=AP79,"0",IF(AT79&lt;AP79,"0")))</f>
        <v>0</v>
      </c>
      <c r="AU80" s="169"/>
      <c r="AV80" s="169"/>
      <c r="AW80" s="170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 hidden="1">
      <c r="AX83" s="48"/>
      <c r="BB83" s="48"/>
      <c r="BC83" s="48"/>
      <c r="BD83" s="48"/>
    </row>
    <row r="84" spans="2:56" ht="12.75" hidden="1">
      <c r="B84" s="162" t="str">
        <f>Лист1!A81</f>
        <v>Команда 9</v>
      </c>
      <c r="C84" s="162"/>
      <c r="D84" s="162"/>
      <c r="E84" s="162"/>
      <c r="F84" s="162"/>
      <c r="G84" s="104"/>
      <c r="H84" s="163">
        <f>B100+J100+R100+Z100+AH100+AP100</f>
        <v>0</v>
      </c>
      <c r="I84" s="16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 hidden="1">
      <c r="B85" s="165" t="str">
        <f>Лист1!A88</f>
        <v>Команда 10</v>
      </c>
      <c r="C85" s="165"/>
      <c r="D85" s="165"/>
      <c r="E85" s="165"/>
      <c r="F85" s="165"/>
      <c r="G85" s="100"/>
      <c r="H85" s="166">
        <f>F100+N100+V100+AD100+AL100+AT100</f>
        <v>0</v>
      </c>
      <c r="I85" s="16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hidden="1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 hidden="1">
      <c r="B87" s="156" t="str">
        <f>Лист1!A82</f>
        <v>Игрок 13</v>
      </c>
      <c r="C87" s="157"/>
      <c r="D87" s="157"/>
      <c r="E87" s="158"/>
      <c r="F87" s="159" t="str">
        <f>Лист1!A89</f>
        <v>Игрок 13</v>
      </c>
      <c r="G87" s="160"/>
      <c r="H87" s="160"/>
      <c r="I87" s="161"/>
      <c r="J87" s="156" t="str">
        <f>Лист1!A83</f>
        <v>Игрок 14</v>
      </c>
      <c r="K87" s="157"/>
      <c r="L87" s="157"/>
      <c r="M87" s="158"/>
      <c r="N87" s="159" t="str">
        <f>Лист1!A90</f>
        <v>Игрок 14</v>
      </c>
      <c r="O87" s="160"/>
      <c r="P87" s="160"/>
      <c r="Q87" s="161"/>
      <c r="R87" s="156" t="str">
        <f>Лист1!A84</f>
        <v>Игрок 15</v>
      </c>
      <c r="S87" s="157"/>
      <c r="T87" s="157"/>
      <c r="U87" s="158"/>
      <c r="V87" s="159" t="str">
        <f>Лист1!A91</f>
        <v>Игрок 15</v>
      </c>
      <c r="W87" s="160"/>
      <c r="X87" s="160"/>
      <c r="Y87" s="161"/>
      <c r="Z87" s="156" t="str">
        <f>Лист1!A85</f>
        <v>Игрок 16</v>
      </c>
      <c r="AA87" s="157"/>
      <c r="AB87" s="157"/>
      <c r="AC87" s="158"/>
      <c r="AD87" s="159" t="str">
        <f>Лист1!A92</f>
        <v>Игрок 16</v>
      </c>
      <c r="AE87" s="160"/>
      <c r="AF87" s="160"/>
      <c r="AG87" s="161"/>
      <c r="AH87" s="156" t="str">
        <f>Лист1!A86</f>
        <v>Игрок 17</v>
      </c>
      <c r="AI87" s="157"/>
      <c r="AJ87" s="157"/>
      <c r="AK87" s="158"/>
      <c r="AL87" s="159" t="str">
        <f>Лист1!A93</f>
        <v>Игрок 17</v>
      </c>
      <c r="AM87" s="160"/>
      <c r="AN87" s="160"/>
      <c r="AO87" s="161"/>
      <c r="AP87" s="156" t="str">
        <f>Лист1!A87</f>
        <v>Игрок 18</v>
      </c>
      <c r="AQ87" s="157"/>
      <c r="AR87" s="157"/>
      <c r="AS87" s="158"/>
      <c r="AT87" s="159" t="str">
        <f>Лист1!A94</f>
        <v>Игрок 18</v>
      </c>
      <c r="AU87" s="160"/>
      <c r="AV87" s="160"/>
      <c r="AW87" s="161"/>
      <c r="AX87" s="47"/>
      <c r="AY87" s="7"/>
      <c r="AZ87" s="7"/>
      <c r="BA87" s="7"/>
      <c r="BB87" s="130" t="s">
        <v>1</v>
      </c>
      <c r="BC87" s="130"/>
      <c r="BD87" s="130"/>
    </row>
    <row r="88" spans="2:56" ht="12.75" hidden="1">
      <c r="B88" s="153" t="s">
        <v>2</v>
      </c>
      <c r="C88" s="154"/>
      <c r="D88" s="155"/>
      <c r="E88" s="92" t="s">
        <v>3</v>
      </c>
      <c r="F88" s="149" t="s">
        <v>2</v>
      </c>
      <c r="G88" s="150"/>
      <c r="H88" s="151"/>
      <c r="I88" s="96" t="s">
        <v>3</v>
      </c>
      <c r="J88" s="153" t="s">
        <v>2</v>
      </c>
      <c r="K88" s="154"/>
      <c r="L88" s="155"/>
      <c r="M88" s="92" t="s">
        <v>3</v>
      </c>
      <c r="N88" s="149" t="s">
        <v>2</v>
      </c>
      <c r="O88" s="150"/>
      <c r="P88" s="151"/>
      <c r="Q88" s="101" t="s">
        <v>3</v>
      </c>
      <c r="R88" s="153" t="s">
        <v>2</v>
      </c>
      <c r="S88" s="154"/>
      <c r="T88" s="155"/>
      <c r="U88" s="92" t="s">
        <v>3</v>
      </c>
      <c r="V88" s="149" t="s">
        <v>2</v>
      </c>
      <c r="W88" s="150"/>
      <c r="X88" s="151"/>
      <c r="Y88" s="101" t="s">
        <v>3</v>
      </c>
      <c r="Z88" s="153" t="s">
        <v>2</v>
      </c>
      <c r="AA88" s="154"/>
      <c r="AB88" s="155"/>
      <c r="AC88" s="92" t="s">
        <v>3</v>
      </c>
      <c r="AD88" s="149" t="s">
        <v>2</v>
      </c>
      <c r="AE88" s="150"/>
      <c r="AF88" s="151"/>
      <c r="AG88" s="101" t="s">
        <v>3</v>
      </c>
      <c r="AH88" s="153" t="s">
        <v>2</v>
      </c>
      <c r="AI88" s="154"/>
      <c r="AJ88" s="155"/>
      <c r="AK88" s="92" t="s">
        <v>3</v>
      </c>
      <c r="AL88" s="149" t="s">
        <v>2</v>
      </c>
      <c r="AM88" s="150"/>
      <c r="AN88" s="151"/>
      <c r="AO88" s="101" t="s">
        <v>3</v>
      </c>
      <c r="AP88" s="153" t="s">
        <v>2</v>
      </c>
      <c r="AQ88" s="154"/>
      <c r="AR88" s="155"/>
      <c r="AS88" s="92" t="s">
        <v>3</v>
      </c>
      <c r="AT88" s="149" t="s">
        <v>2</v>
      </c>
      <c r="AU88" s="150"/>
      <c r="AV88" s="151"/>
      <c r="AW88" s="101" t="s">
        <v>3</v>
      </c>
      <c r="AX88" s="47"/>
      <c r="AY88" s="7"/>
      <c r="AZ88" s="7"/>
      <c r="BA88" s="7"/>
      <c r="BB88" s="130"/>
      <c r="BC88" s="130"/>
      <c r="BD88" s="130"/>
    </row>
    <row r="89" spans="2:56" ht="12.75" hidden="1">
      <c r="B89" s="93" t="str">
        <f>MID(Лист1!$B$82,1,1)</f>
        <v>1</v>
      </c>
      <c r="C89" s="94">
        <f>B89-D89</f>
        <v>1</v>
      </c>
      <c r="D89" s="94" t="str">
        <f>MID(Лист1!$B$82,2,1)</f>
        <v>0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1</v>
      </c>
      <c r="G89" s="98">
        <f aca="true" t="shared" si="108" ref="G89:G96">F89-H89</f>
        <v>1</v>
      </c>
      <c r="H89" s="98" t="str">
        <f>MID(Лист1!$B$89,2,1)</f>
        <v>0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1</v>
      </c>
      <c r="K89" s="94">
        <f>J89-L89</f>
        <v>1</v>
      </c>
      <c r="L89" s="94" t="str">
        <f>MID(Лист1!$B$83,2,1)</f>
        <v>0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7" t="str">
        <f>MID(Лист1!$B$90,1,1)</f>
        <v>1</v>
      </c>
      <c r="O89" s="98">
        <f aca="true" t="shared" si="109" ref="O89:O96">N89-P89</f>
        <v>1</v>
      </c>
      <c r="P89" s="98" t="str">
        <f>MID(Лист1!$B$90,2,1)</f>
        <v>0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 t="str">
        <f>MID(Лист1!$B$84,1,1)</f>
        <v>1</v>
      </c>
      <c r="S89" s="94">
        <f aca="true" t="shared" si="110" ref="S89:S96">R89-T89</f>
        <v>1</v>
      </c>
      <c r="T89" s="94" t="str">
        <f>MID(Лист1!$B$84,2,1)</f>
        <v>0</v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7" t="str">
        <f>MID(Лист1!$B$91,1,1)</f>
        <v>1</v>
      </c>
      <c r="W89" s="98">
        <f aca="true" t="shared" si="111" ref="W89:W96">V89-X89</f>
        <v>1</v>
      </c>
      <c r="X89" s="98" t="str">
        <f>MID(Лист1!$B$91,2,1)</f>
        <v>0</v>
      </c>
      <c r="Y89" s="102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93" t="str">
        <f>MID(Лист1!$B$85,1,1)</f>
        <v>1</v>
      </c>
      <c r="AA89" s="94">
        <f aca="true" t="shared" si="112" ref="AA89:AA96">Z89-AB89</f>
        <v>1</v>
      </c>
      <c r="AB89" s="94" t="str">
        <f>MID(Лист1!$B$85,2,1)</f>
        <v>0</v>
      </c>
      <c r="AC89" s="95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7" t="str">
        <f>MID(Лист1!$B$92,1,1)</f>
        <v>1</v>
      </c>
      <c r="AE89" s="98">
        <f aca="true" t="shared" si="113" ref="AE89:AE96">AD89-AF89</f>
        <v>1</v>
      </c>
      <c r="AF89" s="98" t="str">
        <f>MID(Лист1!$B$92,2,1)</f>
        <v>0</v>
      </c>
      <c r="AG89" s="102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93" t="str">
        <f>MID(Лист1!$B$86,1,1)</f>
        <v>1</v>
      </c>
      <c r="AI89" s="94">
        <f aca="true" t="shared" si="114" ref="AI89:AI96">AH89-AJ89</f>
        <v>1</v>
      </c>
      <c r="AJ89" s="94" t="str">
        <f>MID(Лист1!$B$86,2,1)</f>
        <v>0</v>
      </c>
      <c r="AK89" s="95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97" t="str">
        <f>MID(Лист1!$B$93,1,1)</f>
        <v>1</v>
      </c>
      <c r="AM89" s="98">
        <f aca="true" t="shared" si="115" ref="AM89:AM96">AL89-AN89</f>
        <v>1</v>
      </c>
      <c r="AN89" s="98" t="str">
        <f>MID(Лист1!$B$93,2,1)</f>
        <v>0</v>
      </c>
      <c r="AO89" s="102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93" t="str">
        <f>MID(Лист1!$B$87,1,1)</f>
        <v>1</v>
      </c>
      <c r="AQ89" s="94">
        <f aca="true" t="shared" si="116" ref="AQ89:AQ96">AP89-AR89</f>
        <v>1</v>
      </c>
      <c r="AR89" s="94" t="str">
        <f>MID(Лист1!$B$87,2,1)</f>
        <v>0</v>
      </c>
      <c r="AS89" s="95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7" t="str">
        <f>MID(Лист1!$B$94,1,1)</f>
        <v>1</v>
      </c>
      <c r="AU89" s="98">
        <f aca="true" t="shared" si="117" ref="AU89:AU96">AT89-AV89</f>
        <v>1</v>
      </c>
      <c r="AV89" s="98" t="str">
        <f>MID(Лист1!$B$94,2,1)</f>
        <v>0</v>
      </c>
      <c r="AW89" s="102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44" t="str">
        <f>AX69</f>
        <v>Ливерпуль - Арсенал</v>
      </c>
      <c r="AY89" s="7"/>
      <c r="AZ89" s="7"/>
      <c r="BA89" s="7"/>
      <c r="BB89" s="45" t="str">
        <f>BB69</f>
        <v> </v>
      </c>
      <c r="BC89" s="45" t="e">
        <f aca="true" t="shared" si="118" ref="BC89:BC98">BB89-BD89</f>
        <v>#VALUE!</v>
      </c>
      <c r="BD89" s="45" t="str">
        <f aca="true" t="shared" si="119" ref="BD89:BD96">BD69</f>
        <v> </v>
      </c>
    </row>
    <row r="90" spans="2:56" ht="12.75" hidden="1">
      <c r="B90" s="93" t="str">
        <f>MID(Лист1!$B$82,3,1)</f>
        <v>2</v>
      </c>
      <c r="C90" s="94">
        <f aca="true" t="shared" si="120" ref="C90:C95">B90-D90</f>
        <v>1</v>
      </c>
      <c r="D90" s="94" t="str">
        <f>MID(Лист1!$B$82,4,1)</f>
        <v>1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2</v>
      </c>
      <c r="G90" s="98">
        <f t="shared" si="108"/>
        <v>1</v>
      </c>
      <c r="H90" s="98" t="str">
        <f>MID(Лист1!$B$89,4,1)</f>
        <v>1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2</v>
      </c>
      <c r="K90" s="94">
        <f aca="true" t="shared" si="123" ref="K90:K95">J90-L90</f>
        <v>1</v>
      </c>
      <c r="L90" s="94" t="str">
        <f>MID(Лист1!$B$83,4,1)</f>
        <v>1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 t="str">
        <f>MID(Лист1!$B$90,3,1)</f>
        <v>2</v>
      </c>
      <c r="O90" s="98">
        <f t="shared" si="109"/>
        <v>1</v>
      </c>
      <c r="P90" s="98" t="str">
        <f>MID(Лист1!$B$90,4,1)</f>
        <v>1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 t="str">
        <f>MID(Лист1!$B$84,3,1)</f>
        <v>2</v>
      </c>
      <c r="S90" s="94">
        <f t="shared" si="110"/>
        <v>1</v>
      </c>
      <c r="T90" s="94" t="str">
        <f>MID(Лист1!$B$84,4,1)</f>
        <v>1</v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 t="str">
        <f>MID(Лист1!$B$91,3,1)</f>
        <v>2</v>
      </c>
      <c r="W90" s="98">
        <f t="shared" si="111"/>
        <v>1</v>
      </c>
      <c r="X90" s="98" t="str">
        <f>MID(Лист1!$B$91,4,1)</f>
        <v>1</v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 t="str">
        <f>MID(Лист1!$B$85,3,1)</f>
        <v>2</v>
      </c>
      <c r="AA90" s="94">
        <f t="shared" si="112"/>
        <v>1</v>
      </c>
      <c r="AB90" s="94" t="str">
        <f>MID(Лист1!$B$85,4,1)</f>
        <v>1</v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 t="str">
        <f>MID(Лист1!$B$92,3,1)</f>
        <v>2</v>
      </c>
      <c r="AE90" s="98">
        <f t="shared" si="113"/>
        <v>1</v>
      </c>
      <c r="AF90" s="98" t="str">
        <f>MID(Лист1!$B$92,4,1)</f>
        <v>1</v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 t="str">
        <f>MID(Лист1!$B$86,3,1)</f>
        <v>2</v>
      </c>
      <c r="AI90" s="94">
        <f t="shared" si="114"/>
        <v>1</v>
      </c>
      <c r="AJ90" s="94" t="str">
        <f>MID(Лист1!$B$86,4,1)</f>
        <v>1</v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 t="str">
        <f>MID(Лист1!$B$93,3,1)</f>
        <v>2</v>
      </c>
      <c r="AM90" s="98">
        <f t="shared" si="115"/>
        <v>1</v>
      </c>
      <c r="AN90" s="98" t="str">
        <f>MID(Лист1!$B$93,4,1)</f>
        <v>1</v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 t="str">
        <f>MID(Лист1!$B$87,3,1)</f>
        <v>2</v>
      </c>
      <c r="AQ90" s="94">
        <f t="shared" si="116"/>
        <v>1</v>
      </c>
      <c r="AR90" s="94" t="str">
        <f>MID(Лист1!$B$87,4,1)</f>
        <v>1</v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 t="str">
        <f>MID(Лист1!$B$94,3,1)</f>
        <v>2</v>
      </c>
      <c r="AU90" s="98">
        <f t="shared" si="117"/>
        <v>1</v>
      </c>
      <c r="AV90" s="98" t="str">
        <f>MID(Лист1!$B$94,4,1)</f>
        <v>1</v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Гамбург - Герта</v>
      </c>
      <c r="AY90" s="7"/>
      <c r="AZ90" s="7"/>
      <c r="BA90" s="7"/>
      <c r="BB90" s="45" t="str">
        <f aca="true" t="shared" si="135" ref="BB90:BB96">BB70</f>
        <v> </v>
      </c>
      <c r="BC90" s="45" t="e">
        <f t="shared" si="118"/>
        <v>#VALUE!</v>
      </c>
      <c r="BD90" s="45" t="str">
        <f t="shared" si="119"/>
        <v> </v>
      </c>
    </row>
    <row r="91" spans="2:56" ht="12.75" hidden="1">
      <c r="B91" s="93" t="str">
        <f>MID(Лист1!$B$82,5,1)</f>
        <v>1</v>
      </c>
      <c r="C91" s="94">
        <f t="shared" si="120"/>
        <v>-2</v>
      </c>
      <c r="D91" s="94" t="str">
        <f>MID(Лист1!$B$82,6,1)</f>
        <v>3</v>
      </c>
      <c r="E91" s="95" t="str">
        <f t="shared" si="121"/>
        <v>0</v>
      </c>
      <c r="F91" s="97" t="str">
        <f>MID(Лист1!$B$89,5,1)</f>
        <v>1</v>
      </c>
      <c r="G91" s="98">
        <f t="shared" si="108"/>
        <v>-2</v>
      </c>
      <c r="H91" s="98" t="str">
        <f>MID(Лист1!$B$89,6,1)</f>
        <v>3</v>
      </c>
      <c r="I91" s="99" t="str">
        <f t="shared" si="122"/>
        <v>0</v>
      </c>
      <c r="J91" s="93" t="str">
        <f>MID(Лист1!$B$83,5,1)</f>
        <v>1</v>
      </c>
      <c r="K91" s="94">
        <f t="shared" si="123"/>
        <v>-2</v>
      </c>
      <c r="L91" s="94" t="str">
        <f>MID(Лист1!$B$83,6,1)</f>
        <v>3</v>
      </c>
      <c r="M91" s="95" t="str">
        <f t="shared" si="124"/>
        <v>0</v>
      </c>
      <c r="N91" s="97" t="str">
        <f>MID(Лист1!$B$90,5,1)</f>
        <v>1</v>
      </c>
      <c r="O91" s="98">
        <f t="shared" si="109"/>
        <v>-2</v>
      </c>
      <c r="P91" s="98" t="str">
        <f>MID(Лист1!$B$90,6,1)</f>
        <v>3</v>
      </c>
      <c r="Q91" s="102" t="str">
        <f t="shared" si="125"/>
        <v>0</v>
      </c>
      <c r="R91" s="93" t="str">
        <f>MID(Лист1!$B$84,5,1)</f>
        <v>1</v>
      </c>
      <c r="S91" s="94">
        <f t="shared" si="110"/>
        <v>-2</v>
      </c>
      <c r="T91" s="94" t="str">
        <f>MID(Лист1!$B$84,6,1)</f>
        <v>3</v>
      </c>
      <c r="U91" s="95" t="str">
        <f t="shared" si="126"/>
        <v>0</v>
      </c>
      <c r="V91" s="97" t="str">
        <f>MID(Лист1!$B$91,5,1)</f>
        <v>1</v>
      </c>
      <c r="W91" s="98">
        <f t="shared" si="111"/>
        <v>-2</v>
      </c>
      <c r="X91" s="98" t="str">
        <f>MID(Лист1!$B$91,6,1)</f>
        <v>3</v>
      </c>
      <c r="Y91" s="102" t="str">
        <f t="shared" si="127"/>
        <v>0</v>
      </c>
      <c r="Z91" s="93" t="str">
        <f>MID(Лист1!$B$85,5,1)</f>
        <v>1</v>
      </c>
      <c r="AA91" s="94">
        <f t="shared" si="112"/>
        <v>-2</v>
      </c>
      <c r="AB91" s="94" t="str">
        <f>MID(Лист1!$B$85,6,1)</f>
        <v>3</v>
      </c>
      <c r="AC91" s="95" t="str">
        <f t="shared" si="128"/>
        <v>0</v>
      </c>
      <c r="AD91" s="97" t="str">
        <f>MID(Лист1!$B$92,5,1)</f>
        <v>1</v>
      </c>
      <c r="AE91" s="98">
        <f t="shared" si="113"/>
        <v>-2</v>
      </c>
      <c r="AF91" s="98" t="str">
        <f>MID(Лист1!$B$92,6,1)</f>
        <v>3</v>
      </c>
      <c r="AG91" s="102" t="str">
        <f t="shared" si="129"/>
        <v>0</v>
      </c>
      <c r="AH91" s="93" t="str">
        <f>MID(Лист1!$B$86,5,1)</f>
        <v>1</v>
      </c>
      <c r="AI91" s="94">
        <f t="shared" si="114"/>
        <v>-2</v>
      </c>
      <c r="AJ91" s="94" t="str">
        <f>MID(Лист1!$B$86,6,1)</f>
        <v>3</v>
      </c>
      <c r="AK91" s="95" t="str">
        <f t="shared" si="130"/>
        <v>0</v>
      </c>
      <c r="AL91" s="97" t="str">
        <f>MID(Лист1!$B$93,5,1)</f>
        <v>1</v>
      </c>
      <c r="AM91" s="98">
        <f t="shared" si="115"/>
        <v>-2</v>
      </c>
      <c r="AN91" s="98" t="str">
        <f>MID(Лист1!$B$93,6,1)</f>
        <v>3</v>
      </c>
      <c r="AO91" s="102" t="str">
        <f t="shared" si="131"/>
        <v>0</v>
      </c>
      <c r="AP91" s="93" t="str">
        <f>MID(Лист1!$B$87,5,1)</f>
        <v>1</v>
      </c>
      <c r="AQ91" s="94">
        <f t="shared" si="116"/>
        <v>-2</v>
      </c>
      <c r="AR91" s="94" t="str">
        <f>MID(Лист1!$B$87,6,1)</f>
        <v>3</v>
      </c>
      <c r="AS91" s="95" t="str">
        <f t="shared" si="132"/>
        <v>0</v>
      </c>
      <c r="AT91" s="97" t="str">
        <f>MID(Лист1!$B$94,5,1)</f>
        <v>1</v>
      </c>
      <c r="AU91" s="98">
        <f t="shared" si="117"/>
        <v>-2</v>
      </c>
      <c r="AV91" s="98" t="str">
        <f>MID(Лист1!$B$94,6,1)</f>
        <v>3</v>
      </c>
      <c r="AW91" s="102" t="str">
        <f t="shared" si="133"/>
        <v>0</v>
      </c>
      <c r="AX91" s="44" t="str">
        <f t="shared" si="134"/>
        <v>Наполи - Милан 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 hidden="1">
      <c r="B92" s="93" t="str">
        <f>MID(Лист1!$B$82,7,1)</f>
        <v>1</v>
      </c>
      <c r="C92" s="94">
        <f t="shared" si="120"/>
        <v>1</v>
      </c>
      <c r="D92" s="94" t="str">
        <f>MID(Лист1!$B$82,8,1)</f>
        <v>0</v>
      </c>
      <c r="E92" s="95" t="str">
        <f t="shared" si="121"/>
        <v>0</v>
      </c>
      <c r="F92" s="97" t="str">
        <f>MID(Лист1!$B$89,7,1)</f>
        <v>1</v>
      </c>
      <c r="G92" s="98">
        <f t="shared" si="108"/>
        <v>1</v>
      </c>
      <c r="H92" s="98" t="str">
        <f>MID(Лист1!$B$89,8,1)</f>
        <v>0</v>
      </c>
      <c r="I92" s="99" t="str">
        <f t="shared" si="122"/>
        <v>0</v>
      </c>
      <c r="J92" s="93" t="str">
        <f>MID(Лист1!$B$83,7,1)</f>
        <v>1</v>
      </c>
      <c r="K92" s="94">
        <f t="shared" si="123"/>
        <v>1</v>
      </c>
      <c r="L92" s="94" t="str">
        <f>MID(Лист1!$B$83,8,1)</f>
        <v>0</v>
      </c>
      <c r="M92" s="95" t="str">
        <f t="shared" si="124"/>
        <v>0</v>
      </c>
      <c r="N92" s="97" t="str">
        <f>MID(Лист1!$B$90,7,1)</f>
        <v>1</v>
      </c>
      <c r="O92" s="98">
        <f t="shared" si="109"/>
        <v>1</v>
      </c>
      <c r="P92" s="98" t="str">
        <f>MID(Лист1!$B$90,8,1)</f>
        <v>0</v>
      </c>
      <c r="Q92" s="102" t="str">
        <f t="shared" si="125"/>
        <v>0</v>
      </c>
      <c r="R92" s="93" t="str">
        <f>MID(Лист1!$B$84,7,1)</f>
        <v>1</v>
      </c>
      <c r="S92" s="94">
        <f t="shared" si="110"/>
        <v>1</v>
      </c>
      <c r="T92" s="94" t="str">
        <f>MID(Лист1!$B$84,8,1)</f>
        <v>0</v>
      </c>
      <c r="U92" s="95" t="str">
        <f t="shared" si="126"/>
        <v>0</v>
      </c>
      <c r="V92" s="97" t="str">
        <f>MID(Лист1!$B$91,7,1)</f>
        <v>1</v>
      </c>
      <c r="W92" s="98">
        <f t="shared" si="111"/>
        <v>1</v>
      </c>
      <c r="X92" s="98" t="str">
        <f>MID(Лист1!$B$91,8,1)</f>
        <v>0</v>
      </c>
      <c r="Y92" s="102" t="str">
        <f t="shared" si="127"/>
        <v>0</v>
      </c>
      <c r="Z92" s="93" t="str">
        <f>MID(Лист1!$B$85,7,1)</f>
        <v>1</v>
      </c>
      <c r="AA92" s="94">
        <f t="shared" si="112"/>
        <v>1</v>
      </c>
      <c r="AB92" s="94" t="str">
        <f>MID(Лист1!$B$85,8,1)</f>
        <v>0</v>
      </c>
      <c r="AC92" s="95" t="str">
        <f t="shared" si="128"/>
        <v>0</v>
      </c>
      <c r="AD92" s="97" t="str">
        <f>MID(Лист1!$B$92,7,1)</f>
        <v>1</v>
      </c>
      <c r="AE92" s="98">
        <f t="shared" si="113"/>
        <v>1</v>
      </c>
      <c r="AF92" s="98" t="str">
        <f>MID(Лист1!$B$92,8,1)</f>
        <v>0</v>
      </c>
      <c r="AG92" s="102" t="str">
        <f t="shared" si="129"/>
        <v>0</v>
      </c>
      <c r="AH92" s="93" t="str">
        <f>MID(Лист1!$B$86,7,1)</f>
        <v>1</v>
      </c>
      <c r="AI92" s="94">
        <f t="shared" si="114"/>
        <v>1</v>
      </c>
      <c r="AJ92" s="94" t="str">
        <f>MID(Лист1!$B$86,8,1)</f>
        <v>0</v>
      </c>
      <c r="AK92" s="95" t="str">
        <f t="shared" si="130"/>
        <v>0</v>
      </c>
      <c r="AL92" s="97" t="str">
        <f>MID(Лист1!$B$93,7,1)</f>
        <v>1</v>
      </c>
      <c r="AM92" s="98">
        <f t="shared" si="115"/>
        <v>1</v>
      </c>
      <c r="AN92" s="98" t="str">
        <f>MID(Лист1!$B$93,8,1)</f>
        <v>0</v>
      </c>
      <c r="AO92" s="102" t="str">
        <f t="shared" si="131"/>
        <v>0</v>
      </c>
      <c r="AP92" s="93" t="str">
        <f>MID(Лист1!$B$87,7,1)</f>
        <v>1</v>
      </c>
      <c r="AQ92" s="94">
        <f t="shared" si="116"/>
        <v>1</v>
      </c>
      <c r="AR92" s="94" t="str">
        <f>MID(Лист1!$B$87,8,1)</f>
        <v>0</v>
      </c>
      <c r="AS92" s="95" t="str">
        <f t="shared" si="132"/>
        <v>0</v>
      </c>
      <c r="AT92" s="97" t="str">
        <f>MID(Лист1!$B$94,7,1)</f>
        <v>1</v>
      </c>
      <c r="AU92" s="98">
        <f t="shared" si="117"/>
        <v>1</v>
      </c>
      <c r="AV92" s="98" t="str">
        <f>MID(Лист1!$B$94,8,1)</f>
        <v>0</v>
      </c>
      <c r="AW92" s="102" t="str">
        <f t="shared" si="133"/>
        <v>0</v>
      </c>
      <c r="AX92" s="44" t="str">
        <f t="shared" si="134"/>
        <v>Осасуна - Хетафе 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 hidden="1">
      <c r="B93" s="93" t="str">
        <f>MID(Лист1!$B$82,9,1)</f>
        <v>1</v>
      </c>
      <c r="C93" s="94">
        <f t="shared" si="120"/>
        <v>1</v>
      </c>
      <c r="D93" s="94" t="str">
        <f>MID(Лист1!$B$82,10,1)</f>
        <v>0</v>
      </c>
      <c r="E93" s="95" t="str">
        <f t="shared" si="121"/>
        <v>0</v>
      </c>
      <c r="F93" s="97" t="str">
        <f>MID(Лист1!$B$89,9,1)</f>
        <v>1</v>
      </c>
      <c r="G93" s="98">
        <f t="shared" si="108"/>
        <v>1</v>
      </c>
      <c r="H93" s="98" t="str">
        <f>MID(Лист1!$B$89,10,1)</f>
        <v>0</v>
      </c>
      <c r="I93" s="99" t="str">
        <f t="shared" si="122"/>
        <v>0</v>
      </c>
      <c r="J93" s="93" t="str">
        <f>MID(Лист1!$B$83,9,1)</f>
        <v>1</v>
      </c>
      <c r="K93" s="94">
        <f t="shared" si="123"/>
        <v>1</v>
      </c>
      <c r="L93" s="94" t="str">
        <f>MID(Лист1!$B$83,10,1)</f>
        <v>0</v>
      </c>
      <c r="M93" s="95" t="str">
        <f t="shared" si="124"/>
        <v>0</v>
      </c>
      <c r="N93" s="97" t="str">
        <f>MID(Лист1!$B$90,9,1)</f>
        <v>1</v>
      </c>
      <c r="O93" s="98">
        <f t="shared" si="109"/>
        <v>1</v>
      </c>
      <c r="P93" s="98" t="str">
        <f>MID(Лист1!$B$90,10,1)</f>
        <v>0</v>
      </c>
      <c r="Q93" s="102" t="str">
        <f t="shared" si="125"/>
        <v>0</v>
      </c>
      <c r="R93" s="93" t="str">
        <f>MID(Лист1!$B$84,9,1)</f>
        <v>1</v>
      </c>
      <c r="S93" s="94">
        <f t="shared" si="110"/>
        <v>1</v>
      </c>
      <c r="T93" s="94" t="str">
        <f>MID(Лист1!$B$84,10,1)</f>
        <v>0</v>
      </c>
      <c r="U93" s="95" t="str">
        <f t="shared" si="126"/>
        <v>0</v>
      </c>
      <c r="V93" s="97" t="str">
        <f>MID(Лист1!$B$91,9,1)</f>
        <v>1</v>
      </c>
      <c r="W93" s="98">
        <f t="shared" si="111"/>
        <v>1</v>
      </c>
      <c r="X93" s="98" t="str">
        <f>MID(Лист1!$B$91,10,1)</f>
        <v>0</v>
      </c>
      <c r="Y93" s="102" t="str">
        <f t="shared" si="127"/>
        <v>0</v>
      </c>
      <c r="Z93" s="93" t="str">
        <f>MID(Лист1!$B$85,9,1)</f>
        <v>1</v>
      </c>
      <c r="AA93" s="94">
        <f t="shared" si="112"/>
        <v>1</v>
      </c>
      <c r="AB93" s="94" t="str">
        <f>MID(Лист1!$B$85,10,1)</f>
        <v>0</v>
      </c>
      <c r="AC93" s="95" t="str">
        <f t="shared" si="128"/>
        <v>0</v>
      </c>
      <c r="AD93" s="97" t="str">
        <f>MID(Лист1!$B$92,9,1)</f>
        <v>1</v>
      </c>
      <c r="AE93" s="98">
        <f t="shared" si="113"/>
        <v>1</v>
      </c>
      <c r="AF93" s="98" t="str">
        <f>MID(Лист1!$B$92,10,1)</f>
        <v>0</v>
      </c>
      <c r="AG93" s="102" t="str">
        <f t="shared" si="129"/>
        <v>0</v>
      </c>
      <c r="AH93" s="93" t="str">
        <f>MID(Лист1!$B$86,9,1)</f>
        <v>1</v>
      </c>
      <c r="AI93" s="94">
        <f t="shared" si="114"/>
        <v>1</v>
      </c>
      <c r="AJ93" s="94" t="str">
        <f>MID(Лист1!$B$86,10,1)</f>
        <v>0</v>
      </c>
      <c r="AK93" s="95" t="str">
        <f t="shared" si="130"/>
        <v>0</v>
      </c>
      <c r="AL93" s="97" t="str">
        <f>MID(Лист1!$B$93,9,1)</f>
        <v>1</v>
      </c>
      <c r="AM93" s="98">
        <f t="shared" si="115"/>
        <v>1</v>
      </c>
      <c r="AN93" s="98" t="str">
        <f>MID(Лист1!$B$93,10,1)</f>
        <v>0</v>
      </c>
      <c r="AO93" s="102" t="str">
        <f t="shared" si="131"/>
        <v>0</v>
      </c>
      <c r="AP93" s="93" t="str">
        <f>MID(Лист1!$B$87,9,1)</f>
        <v>1</v>
      </c>
      <c r="AQ93" s="94">
        <f t="shared" si="116"/>
        <v>1</v>
      </c>
      <c r="AR93" s="94" t="str">
        <f>MID(Лист1!$B$87,10,1)</f>
        <v>0</v>
      </c>
      <c r="AS93" s="95" t="str">
        <f t="shared" si="132"/>
        <v>0</v>
      </c>
      <c r="AT93" s="97" t="str">
        <f>MID(Лист1!$B$94,9,1)</f>
        <v>1</v>
      </c>
      <c r="AU93" s="98">
        <f t="shared" si="117"/>
        <v>1</v>
      </c>
      <c r="AV93" s="98" t="str">
        <f>MID(Лист1!$B$94,10,1)</f>
        <v>0</v>
      </c>
      <c r="AW93" s="102" t="str">
        <f t="shared" si="133"/>
        <v>0</v>
      </c>
      <c r="AX93" s="44" t="str">
        <f t="shared" si="134"/>
        <v>Тоттенхэм - Эвертон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 hidden="1">
      <c r="B94" s="93" t="str">
        <f>MID(Лист1!$B$82,11,1)</f>
        <v>1</v>
      </c>
      <c r="C94" s="94">
        <f t="shared" si="120"/>
        <v>0</v>
      </c>
      <c r="D94" s="94" t="str">
        <f>MID(Лист1!$B$82,12,1)</f>
        <v>1</v>
      </c>
      <c r="E94" s="95" t="str">
        <f t="shared" si="121"/>
        <v>0</v>
      </c>
      <c r="F94" s="97" t="str">
        <f>MID(Лист1!$B$89,11,1)</f>
        <v>1</v>
      </c>
      <c r="G94" s="98">
        <f t="shared" si="108"/>
        <v>0</v>
      </c>
      <c r="H94" s="98" t="str">
        <f>MID(Лист1!$B$89,12,1)</f>
        <v>1</v>
      </c>
      <c r="I94" s="99" t="str">
        <f t="shared" si="122"/>
        <v>0</v>
      </c>
      <c r="J94" s="93" t="str">
        <f>MID(Лист1!$B$83,11,1)</f>
        <v>1</v>
      </c>
      <c r="K94" s="94">
        <f t="shared" si="123"/>
        <v>0</v>
      </c>
      <c r="L94" s="94" t="str">
        <f>MID(Лист1!$B$83,12,1)</f>
        <v>1</v>
      </c>
      <c r="M94" s="95" t="str">
        <f t="shared" si="124"/>
        <v>0</v>
      </c>
      <c r="N94" s="97" t="str">
        <f>MID(Лист1!$B$90,11,1)</f>
        <v>1</v>
      </c>
      <c r="O94" s="98">
        <f t="shared" si="109"/>
        <v>0</v>
      </c>
      <c r="P94" s="98" t="str">
        <f>MID(Лист1!$B$90,12,1)</f>
        <v>1</v>
      </c>
      <c r="Q94" s="102" t="str">
        <f t="shared" si="125"/>
        <v>0</v>
      </c>
      <c r="R94" s="93" t="str">
        <f>MID(Лист1!$B$84,11,1)</f>
        <v>1</v>
      </c>
      <c r="S94" s="94">
        <f t="shared" si="110"/>
        <v>0</v>
      </c>
      <c r="T94" s="94" t="str">
        <f>MID(Лист1!$B$84,12,1)</f>
        <v>1</v>
      </c>
      <c r="U94" s="95" t="str">
        <f t="shared" si="126"/>
        <v>0</v>
      </c>
      <c r="V94" s="97" t="str">
        <f>MID(Лист1!$B$91,11,1)</f>
        <v>1</v>
      </c>
      <c r="W94" s="98">
        <f t="shared" si="111"/>
        <v>0</v>
      </c>
      <c r="X94" s="98" t="str">
        <f>MID(Лист1!$B$91,12,1)</f>
        <v>1</v>
      </c>
      <c r="Y94" s="102" t="str">
        <f t="shared" si="127"/>
        <v>0</v>
      </c>
      <c r="Z94" s="93" t="str">
        <f>MID(Лист1!$B$85,11,1)</f>
        <v>1</v>
      </c>
      <c r="AA94" s="94">
        <f t="shared" si="112"/>
        <v>0</v>
      </c>
      <c r="AB94" s="94" t="str">
        <f>MID(Лист1!$B$85,12,1)</f>
        <v>1</v>
      </c>
      <c r="AC94" s="95" t="str">
        <f t="shared" si="128"/>
        <v>0</v>
      </c>
      <c r="AD94" s="97" t="str">
        <f>MID(Лист1!$B$92,11,1)</f>
        <v>1</v>
      </c>
      <c r="AE94" s="98">
        <f t="shared" si="113"/>
        <v>0</v>
      </c>
      <c r="AF94" s="98" t="str">
        <f>MID(Лист1!$B$92,12,1)</f>
        <v>1</v>
      </c>
      <c r="AG94" s="102" t="str">
        <f t="shared" si="129"/>
        <v>0</v>
      </c>
      <c r="AH94" s="93" t="str">
        <f>MID(Лист1!$B$86,11,1)</f>
        <v>1</v>
      </c>
      <c r="AI94" s="94">
        <f t="shared" si="114"/>
        <v>0</v>
      </c>
      <c r="AJ94" s="94" t="str">
        <f>MID(Лист1!$B$86,12,1)</f>
        <v>1</v>
      </c>
      <c r="AK94" s="95" t="str">
        <f t="shared" si="130"/>
        <v>0</v>
      </c>
      <c r="AL94" s="97" t="str">
        <f>MID(Лист1!$B$93,11,1)</f>
        <v>1</v>
      </c>
      <c r="AM94" s="98">
        <f t="shared" si="115"/>
        <v>0</v>
      </c>
      <c r="AN94" s="98" t="str">
        <f>MID(Лист1!$B$93,12,1)</f>
        <v>1</v>
      </c>
      <c r="AO94" s="102" t="str">
        <f t="shared" si="131"/>
        <v>0</v>
      </c>
      <c r="AP94" s="93" t="str">
        <f>MID(Лист1!$B$87,11,1)</f>
        <v>1</v>
      </c>
      <c r="AQ94" s="94">
        <f t="shared" si="116"/>
        <v>0</v>
      </c>
      <c r="AR94" s="94" t="str">
        <f>MID(Лист1!$B$87,12,1)</f>
        <v>1</v>
      </c>
      <c r="AS94" s="95" t="str">
        <f t="shared" si="132"/>
        <v>0</v>
      </c>
      <c r="AT94" s="97" t="str">
        <f>MID(Лист1!$B$94,11,1)</f>
        <v>1</v>
      </c>
      <c r="AU94" s="98">
        <f t="shared" si="117"/>
        <v>0</v>
      </c>
      <c r="AV94" s="98" t="str">
        <f>MID(Лист1!$B$94,12,1)</f>
        <v>1</v>
      </c>
      <c r="AW94" s="102" t="str">
        <f t="shared" si="133"/>
        <v>0</v>
      </c>
      <c r="AX94" s="44" t="str">
        <f t="shared" si="134"/>
        <v>Лацио - Рома 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 hidden="1">
      <c r="B95" s="93" t="str">
        <f>MID(Лист1!$B$82,13,1)</f>
        <v>2</v>
      </c>
      <c r="C95" s="94">
        <f t="shared" si="120"/>
        <v>0</v>
      </c>
      <c r="D95" s="94" t="str">
        <f>MID(Лист1!$B$82,14,1)</f>
        <v>2</v>
      </c>
      <c r="E95" s="95" t="str">
        <f t="shared" si="121"/>
        <v>0</v>
      </c>
      <c r="F95" s="97" t="str">
        <f>MID(Лист1!$B$89,13,1)</f>
        <v>2</v>
      </c>
      <c r="G95" s="98">
        <f t="shared" si="108"/>
        <v>0</v>
      </c>
      <c r="H95" s="98" t="str">
        <f>MID(Лист1!$B$89,14,1)</f>
        <v>2</v>
      </c>
      <c r="I95" s="99" t="str">
        <f t="shared" si="122"/>
        <v>0</v>
      </c>
      <c r="J95" s="93" t="str">
        <f>MID(Лист1!$B$83,13,1)</f>
        <v>2</v>
      </c>
      <c r="K95" s="94">
        <f t="shared" si="123"/>
        <v>0</v>
      </c>
      <c r="L95" s="94" t="str">
        <f>MID(Лист1!$B$83,14,1)</f>
        <v>2</v>
      </c>
      <c r="M95" s="95" t="str">
        <f t="shared" si="124"/>
        <v>0</v>
      </c>
      <c r="N95" s="97" t="str">
        <f>MID(Лист1!$B$90,13,1)</f>
        <v>2</v>
      </c>
      <c r="O95" s="98">
        <f t="shared" si="109"/>
        <v>0</v>
      </c>
      <c r="P95" s="98" t="str">
        <f>MID(Лист1!$B$90,14,1)</f>
        <v>2</v>
      </c>
      <c r="Q95" s="102" t="str">
        <f t="shared" si="125"/>
        <v>0</v>
      </c>
      <c r="R95" s="93" t="str">
        <f>MID(Лист1!$B$84,13,1)</f>
        <v>2</v>
      </c>
      <c r="S95" s="94">
        <f t="shared" si="110"/>
        <v>0</v>
      </c>
      <c r="T95" s="94" t="str">
        <f>MID(Лист1!$B$84,14,1)</f>
        <v>2</v>
      </c>
      <c r="U95" s="95" t="str">
        <f t="shared" si="126"/>
        <v>0</v>
      </c>
      <c r="V95" s="97" t="str">
        <f>MID(Лист1!$B$91,13,1)</f>
        <v>2</v>
      </c>
      <c r="W95" s="98">
        <f t="shared" si="111"/>
        <v>0</v>
      </c>
      <c r="X95" s="98" t="str">
        <f>MID(Лист1!$B$91,14,1)</f>
        <v>2</v>
      </c>
      <c r="Y95" s="102" t="str">
        <f t="shared" si="127"/>
        <v>0</v>
      </c>
      <c r="Z95" s="93" t="str">
        <f>MID(Лист1!$B$85,13,1)</f>
        <v>2</v>
      </c>
      <c r="AA95" s="94">
        <f t="shared" si="112"/>
        <v>0</v>
      </c>
      <c r="AB95" s="94" t="str">
        <f>MID(Лист1!$B$85,14,1)</f>
        <v>2</v>
      </c>
      <c r="AC95" s="95" t="str">
        <f t="shared" si="128"/>
        <v>0</v>
      </c>
      <c r="AD95" s="97" t="str">
        <f>MID(Лист1!$B$92,13,1)</f>
        <v>2</v>
      </c>
      <c r="AE95" s="98">
        <f t="shared" si="113"/>
        <v>0</v>
      </c>
      <c r="AF95" s="98" t="str">
        <f>MID(Лист1!$B$92,14,1)</f>
        <v>2</v>
      </c>
      <c r="AG95" s="102" t="str">
        <f t="shared" si="129"/>
        <v>0</v>
      </c>
      <c r="AH95" s="93" t="str">
        <f>MID(Лист1!$B$86,13,1)</f>
        <v>2</v>
      </c>
      <c r="AI95" s="94">
        <f t="shared" si="114"/>
        <v>0</v>
      </c>
      <c r="AJ95" s="94" t="str">
        <f>MID(Лист1!$B$86,14,1)</f>
        <v>2</v>
      </c>
      <c r="AK95" s="95" t="str">
        <f t="shared" si="130"/>
        <v>0</v>
      </c>
      <c r="AL95" s="97" t="str">
        <f>MID(Лист1!$B$93,13,1)</f>
        <v>2</v>
      </c>
      <c r="AM95" s="98">
        <f t="shared" si="115"/>
        <v>0</v>
      </c>
      <c r="AN95" s="98" t="str">
        <f>MID(Лист1!$B$93,14,1)</f>
        <v>2</v>
      </c>
      <c r="AO95" s="102" t="str">
        <f t="shared" si="131"/>
        <v>0</v>
      </c>
      <c r="AP95" s="93" t="str">
        <f>MID(Лист1!$B$87,13,1)</f>
        <v>2</v>
      </c>
      <c r="AQ95" s="94">
        <f t="shared" si="116"/>
        <v>0</v>
      </c>
      <c r="AR95" s="94" t="str">
        <f>MID(Лист1!$B$87,14,1)</f>
        <v>2</v>
      </c>
      <c r="AS95" s="95" t="str">
        <f t="shared" si="132"/>
        <v>0</v>
      </c>
      <c r="AT95" s="97" t="str">
        <f>MID(Лист1!$B$94,13,1)</f>
        <v>2</v>
      </c>
      <c r="AU95" s="98">
        <f t="shared" si="117"/>
        <v>0</v>
      </c>
      <c r="AV95" s="98" t="str">
        <f>MID(Лист1!$B$94,14,1)</f>
        <v>2</v>
      </c>
      <c r="AW95" s="102" t="str">
        <f t="shared" si="133"/>
        <v>0</v>
      </c>
      <c r="AX95" s="44" t="str">
        <f t="shared" si="134"/>
        <v>Штутгарт - Аугсбург 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 hidden="1">
      <c r="B96" s="93" t="str">
        <f>MID(Лист1!$B$82,15,1)</f>
        <v>1</v>
      </c>
      <c r="C96" s="94">
        <f>B96-D96</f>
        <v>1</v>
      </c>
      <c r="D96" s="94" t="str">
        <f>MID(Лист1!$B$82,16,1)</f>
        <v>0</v>
      </c>
      <c r="E96" s="95" t="str">
        <f t="shared" si="121"/>
        <v>0</v>
      </c>
      <c r="F96" s="97" t="str">
        <f>MID(Лист1!$B$89,15,1)</f>
        <v>1</v>
      </c>
      <c r="G96" s="98">
        <f t="shared" si="108"/>
        <v>1</v>
      </c>
      <c r="H96" s="98" t="str">
        <f>MID(Лист1!$B$89,16,1)</f>
        <v>0</v>
      </c>
      <c r="I96" s="99" t="str">
        <f t="shared" si="122"/>
        <v>0</v>
      </c>
      <c r="J96" s="93" t="str">
        <f>MID(Лист1!$B$83,15,1)</f>
        <v>1</v>
      </c>
      <c r="K96" s="94">
        <f>J96-L96</f>
        <v>1</v>
      </c>
      <c r="L96" s="94" t="str">
        <f>MID(Лист1!$B$83,16,1)</f>
        <v>0</v>
      </c>
      <c r="M96" s="95" t="str">
        <f t="shared" si="124"/>
        <v>0</v>
      </c>
      <c r="N96" s="97" t="str">
        <f>MID(Лист1!$B$90,15,1)</f>
        <v>1</v>
      </c>
      <c r="O96" s="98">
        <f t="shared" si="109"/>
        <v>1</v>
      </c>
      <c r="P96" s="98" t="str">
        <f>MID(Лист1!$B$90,16,1)</f>
        <v>0</v>
      </c>
      <c r="Q96" s="102" t="str">
        <f t="shared" si="125"/>
        <v>0</v>
      </c>
      <c r="R96" s="93" t="str">
        <f>MID(Лист1!$B$84,15,1)</f>
        <v>1</v>
      </c>
      <c r="S96" s="94">
        <f t="shared" si="110"/>
        <v>1</v>
      </c>
      <c r="T96" s="94" t="str">
        <f>MID(Лист1!$B$84,16,1)</f>
        <v>0</v>
      </c>
      <c r="U96" s="95" t="str">
        <f t="shared" si="126"/>
        <v>0</v>
      </c>
      <c r="V96" s="97" t="str">
        <f>MID(Лист1!$B$91,15,1)</f>
        <v>1</v>
      </c>
      <c r="W96" s="98">
        <f t="shared" si="111"/>
        <v>1</v>
      </c>
      <c r="X96" s="98" t="str">
        <f>MID(Лист1!$B$91,16,1)</f>
        <v>0</v>
      </c>
      <c r="Y96" s="102" t="str">
        <f t="shared" si="127"/>
        <v>0</v>
      </c>
      <c r="Z96" s="93" t="str">
        <f>MID(Лист1!$B$85,15,1)</f>
        <v>1</v>
      </c>
      <c r="AA96" s="94">
        <f t="shared" si="112"/>
        <v>1</v>
      </c>
      <c r="AB96" s="94" t="str">
        <f>MID(Лист1!$B$85,16,1)</f>
        <v>0</v>
      </c>
      <c r="AC96" s="95" t="str">
        <f t="shared" si="128"/>
        <v>0</v>
      </c>
      <c r="AD96" s="97" t="str">
        <f>MID(Лист1!$B$92,15,1)</f>
        <v>1</v>
      </c>
      <c r="AE96" s="98">
        <f t="shared" si="113"/>
        <v>1</v>
      </c>
      <c r="AF96" s="98" t="str">
        <f>MID(Лист1!$B$92,16,1)</f>
        <v>0</v>
      </c>
      <c r="AG96" s="102" t="str">
        <f t="shared" si="129"/>
        <v>0</v>
      </c>
      <c r="AH96" s="93" t="str">
        <f>MID(Лист1!$B$86,15,1)</f>
        <v>1</v>
      </c>
      <c r="AI96" s="94">
        <f t="shared" si="114"/>
        <v>1</v>
      </c>
      <c r="AJ96" s="94" t="str">
        <f>MID(Лист1!$B$86,16,1)</f>
        <v>0</v>
      </c>
      <c r="AK96" s="95" t="str">
        <f t="shared" si="130"/>
        <v>0</v>
      </c>
      <c r="AL96" s="97" t="str">
        <f>MID(Лист1!$B$93,15,1)</f>
        <v>1</v>
      </c>
      <c r="AM96" s="98">
        <f t="shared" si="115"/>
        <v>1</v>
      </c>
      <c r="AN96" s="98" t="str">
        <f>MID(Лист1!$B$93,16,1)</f>
        <v>0</v>
      </c>
      <c r="AO96" s="102" t="str">
        <f t="shared" si="131"/>
        <v>0</v>
      </c>
      <c r="AP96" s="93" t="str">
        <f>MID(Лист1!$B$87,15,1)</f>
        <v>1</v>
      </c>
      <c r="AQ96" s="94">
        <f t="shared" si="116"/>
        <v>1</v>
      </c>
      <c r="AR96" s="94" t="str">
        <f>MID(Лист1!$B$87,16,1)</f>
        <v>0</v>
      </c>
      <c r="AS96" s="95" t="str">
        <f t="shared" si="132"/>
        <v>0</v>
      </c>
      <c r="AT96" s="97" t="str">
        <f>MID(Лист1!$B$94,15,1)</f>
        <v>1</v>
      </c>
      <c r="AU96" s="98">
        <f t="shared" si="117"/>
        <v>1</v>
      </c>
      <c r="AV96" s="98" t="str">
        <f>MID(Лист1!$B$94,16,1)</f>
        <v>0</v>
      </c>
      <c r="AW96" s="102" t="str">
        <f t="shared" si="133"/>
        <v>0</v>
      </c>
      <c r="AX96" s="44" t="str">
        <f t="shared" si="134"/>
        <v>Монако - ПСЖ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 hidden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 hidden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 hidden="1">
      <c r="B99" s="146">
        <f>E89+E90+E91+E92+E93+E94+E95+E96+E97+E98</f>
        <v>0</v>
      </c>
      <c r="C99" s="147"/>
      <c r="D99" s="147"/>
      <c r="E99" s="148"/>
      <c r="F99" s="143">
        <f>I89+I90+I91+I92+I93+I94+I95+I96+I97+I98</f>
        <v>0</v>
      </c>
      <c r="G99" s="144"/>
      <c r="H99" s="144"/>
      <c r="I99" s="152"/>
      <c r="J99" s="146">
        <f>M89+M90+M91+M92+M93+M94+M95+M96+M97+M98</f>
        <v>0</v>
      </c>
      <c r="K99" s="147"/>
      <c r="L99" s="147"/>
      <c r="M99" s="148"/>
      <c r="N99" s="143">
        <f>Q89+Q90+Q91+Q92+Q93+Q94+Q95+Q96+Q97+Q98</f>
        <v>0</v>
      </c>
      <c r="O99" s="144"/>
      <c r="P99" s="144"/>
      <c r="Q99" s="145"/>
      <c r="R99" s="146">
        <f>U89+U90+U91+U92+U93+U94+U95+U96+U97+U98</f>
        <v>0</v>
      </c>
      <c r="S99" s="147"/>
      <c r="T99" s="147"/>
      <c r="U99" s="148"/>
      <c r="V99" s="143">
        <f>Y89+Y90+Y91+Y92+Y93+Y94+Y95+Y96+Y97+Y98</f>
        <v>0</v>
      </c>
      <c r="W99" s="144"/>
      <c r="X99" s="144"/>
      <c r="Y99" s="145"/>
      <c r="Z99" s="146">
        <f>AC89+AC90+AC91+AC92+AC93+AC94+AC95+AC96+AC97+AC98</f>
        <v>0</v>
      </c>
      <c r="AA99" s="147"/>
      <c r="AB99" s="147"/>
      <c r="AC99" s="148"/>
      <c r="AD99" s="143">
        <f>AG89+AG90+AG91+AG92+AG93+AG94+AG95+AG96+AG97+AG98</f>
        <v>0</v>
      </c>
      <c r="AE99" s="144"/>
      <c r="AF99" s="144"/>
      <c r="AG99" s="145"/>
      <c r="AH99" s="146">
        <f>AK89+AK90+AK91+AK92+AK93+AK94+AK95+AK96+AK97+AK98</f>
        <v>0</v>
      </c>
      <c r="AI99" s="147"/>
      <c r="AJ99" s="147"/>
      <c r="AK99" s="148"/>
      <c r="AL99" s="143">
        <f>AO89+AO90+AO91+AO92+AO93+AO94+AO95+AO96+AO97+AO98</f>
        <v>0</v>
      </c>
      <c r="AM99" s="144"/>
      <c r="AN99" s="144"/>
      <c r="AO99" s="145"/>
      <c r="AP99" s="146">
        <f>AS89+AS90+AS91+AS92+AS93+AS94+AS95+AS96+AS97+AS98</f>
        <v>0</v>
      </c>
      <c r="AQ99" s="147"/>
      <c r="AR99" s="147"/>
      <c r="AS99" s="148"/>
      <c r="AT99" s="143">
        <f>AW89+AW90+AW91+AW92+AW93+AW94+AW95+AW96+AW97+AW98</f>
        <v>0</v>
      </c>
      <c r="AU99" s="144"/>
      <c r="AV99" s="144"/>
      <c r="AW99" s="145"/>
      <c r="AX99" s="47"/>
      <c r="AY99" s="7"/>
      <c r="AZ99" s="7"/>
      <c r="BA99" s="7"/>
      <c r="BB99" s="47"/>
      <c r="BC99" s="47"/>
      <c r="BD99" s="47"/>
    </row>
    <row r="100" spans="2:56" ht="13.5" hidden="1" thickBot="1">
      <c r="B100" s="140" t="str">
        <f>IF(B99&gt;F99,"1",IF(B99=F99,"0",IF(B99&lt;F99,"0")))</f>
        <v>0</v>
      </c>
      <c r="C100" s="141"/>
      <c r="D100" s="141"/>
      <c r="E100" s="142"/>
      <c r="F100" s="131" t="str">
        <f>IF(F99&gt;B99,"1",IF(F99=B99,"0",IF(F99&lt;B99,"0")))</f>
        <v>0</v>
      </c>
      <c r="G100" s="132"/>
      <c r="H100" s="132"/>
      <c r="I100" s="133"/>
      <c r="J100" s="140" t="str">
        <f>IF(J99&gt;N99,"1",IF(J99=N99,"0",IF(J99&lt;N99,"0")))</f>
        <v>0</v>
      </c>
      <c r="K100" s="141"/>
      <c r="L100" s="141"/>
      <c r="M100" s="142"/>
      <c r="N100" s="131" t="str">
        <f>IF(N99&gt;J99,"1",IF(N99=J99,"0",IF(N99&lt;J99,"0")))</f>
        <v>0</v>
      </c>
      <c r="O100" s="132"/>
      <c r="P100" s="132"/>
      <c r="Q100" s="133"/>
      <c r="R100" s="140" t="str">
        <f>IF(R99&gt;V99,"1",IF(R99=V99,"0",IF(R99&lt;V99,"0")))</f>
        <v>0</v>
      </c>
      <c r="S100" s="141"/>
      <c r="T100" s="141"/>
      <c r="U100" s="142"/>
      <c r="V100" s="131" t="str">
        <f>IF(V99&gt;R99,"1",IF(V99=R99,"0",IF(V99&lt;R99,"0")))</f>
        <v>0</v>
      </c>
      <c r="W100" s="132"/>
      <c r="X100" s="132"/>
      <c r="Y100" s="133"/>
      <c r="Z100" s="140" t="str">
        <f>IF(Z99&gt;AD99,"1",IF(Z99=AD99,"0",IF(Z99&lt;AD99,"0")))</f>
        <v>0</v>
      </c>
      <c r="AA100" s="141"/>
      <c r="AB100" s="141"/>
      <c r="AC100" s="142"/>
      <c r="AD100" s="131" t="str">
        <f>IF(AD99&gt;Z99,"1",IF(AD99=Z99,"0",IF(AD99&lt;Z99,"0")))</f>
        <v>0</v>
      </c>
      <c r="AE100" s="132"/>
      <c r="AF100" s="132"/>
      <c r="AG100" s="133"/>
      <c r="AH100" s="140" t="str">
        <f>IF(AH99&gt;AL99,"1",IF(AH99=AL99,"0",IF(AH99&lt;AL99,"0")))</f>
        <v>0</v>
      </c>
      <c r="AI100" s="141"/>
      <c r="AJ100" s="141"/>
      <c r="AK100" s="142"/>
      <c r="AL100" s="131" t="str">
        <f>IF(AL99&gt;AH99,"1",IF(AL99=AH99,"0",IF(AL99&lt;AH99,"0")))</f>
        <v>0</v>
      </c>
      <c r="AM100" s="132"/>
      <c r="AN100" s="132"/>
      <c r="AO100" s="133"/>
      <c r="AP100" s="140" t="str">
        <f>IF(AP99&gt;AT99,"1",IF(AP99=AT99,"0",IF(AP99&lt;AT99,"0")))</f>
        <v>0</v>
      </c>
      <c r="AQ100" s="141"/>
      <c r="AR100" s="141"/>
      <c r="AS100" s="142"/>
      <c r="AT100" s="131" t="str">
        <f>IF(AT99&gt;AP99,"1",IF(AT99=AP99,"0",IF(AT99&lt;AP99,"0")))</f>
        <v>0</v>
      </c>
      <c r="AU100" s="132"/>
      <c r="AV100" s="132"/>
      <c r="AW100" s="133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134" t="str">
        <f>Лист1!A101</f>
        <v>Команда 11</v>
      </c>
      <c r="C104" s="134"/>
      <c r="D104" s="134"/>
      <c r="E104" s="134"/>
      <c r="F104" s="134"/>
      <c r="G104" s="38"/>
      <c r="H104" s="135">
        <f>B120+J120+R120+Z120+AH120+AP120</f>
        <v>0</v>
      </c>
      <c r="I104" s="13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137" t="str">
        <f>Лист1!A108</f>
        <v>Команда 12</v>
      </c>
      <c r="C105" s="137"/>
      <c r="D105" s="137"/>
      <c r="E105" s="137"/>
      <c r="F105" s="137"/>
      <c r="G105" s="39"/>
      <c r="H105" s="138">
        <f>F120+N120+V120+AD120+AL120+AT120</f>
        <v>0</v>
      </c>
      <c r="I105" s="13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27" t="str">
        <f>Лист1!A102</f>
        <v>Игрок 19</v>
      </c>
      <c r="C107" s="128"/>
      <c r="D107" s="128"/>
      <c r="E107" s="129"/>
      <c r="F107" s="124" t="str">
        <f>Лист1!A109</f>
        <v>Игрок 19</v>
      </c>
      <c r="G107" s="125"/>
      <c r="H107" s="125"/>
      <c r="I107" s="126"/>
      <c r="J107" s="127" t="str">
        <f>Лист1!A103</f>
        <v>Игрок 20</v>
      </c>
      <c r="K107" s="128"/>
      <c r="L107" s="128"/>
      <c r="M107" s="129"/>
      <c r="N107" s="124" t="str">
        <f>Лист1!A110</f>
        <v>Игрок 20</v>
      </c>
      <c r="O107" s="125"/>
      <c r="P107" s="125"/>
      <c r="Q107" s="126"/>
      <c r="R107" s="127" t="str">
        <f>Лист1!A104</f>
        <v>Игрок 21</v>
      </c>
      <c r="S107" s="128"/>
      <c r="T107" s="128"/>
      <c r="U107" s="129"/>
      <c r="V107" s="124" t="str">
        <f>Лист1!A111</f>
        <v>Игрок 21</v>
      </c>
      <c r="W107" s="125"/>
      <c r="X107" s="125"/>
      <c r="Y107" s="126"/>
      <c r="Z107" s="127" t="str">
        <f>Лист1!A105</f>
        <v>Игрок 22</v>
      </c>
      <c r="AA107" s="128"/>
      <c r="AB107" s="128"/>
      <c r="AC107" s="129"/>
      <c r="AD107" s="124" t="str">
        <f>Лист1!A112</f>
        <v>Игрок 22</v>
      </c>
      <c r="AE107" s="125"/>
      <c r="AF107" s="125"/>
      <c r="AG107" s="126"/>
      <c r="AH107" s="127" t="str">
        <f>Лист1!A106</f>
        <v>Игрок 23</v>
      </c>
      <c r="AI107" s="128"/>
      <c r="AJ107" s="128"/>
      <c r="AK107" s="129"/>
      <c r="AL107" s="124" t="str">
        <f>Лист1!A113</f>
        <v>Игрок 23</v>
      </c>
      <c r="AM107" s="125"/>
      <c r="AN107" s="125"/>
      <c r="AO107" s="126"/>
      <c r="AP107" s="127" t="str">
        <f>Лист1!A107</f>
        <v>Игрок 24</v>
      </c>
      <c r="AQ107" s="128"/>
      <c r="AR107" s="128"/>
      <c r="AS107" s="129"/>
      <c r="AT107" s="124" t="str">
        <f>Лист1!A114</f>
        <v>Игрок 24</v>
      </c>
      <c r="AU107" s="125"/>
      <c r="AV107" s="125"/>
      <c r="AW107" s="126"/>
      <c r="AX107" s="47"/>
      <c r="AY107" s="7"/>
      <c r="AZ107" s="7"/>
      <c r="BA107" s="7"/>
      <c r="BB107" s="130" t="s">
        <v>1</v>
      </c>
      <c r="BC107" s="130"/>
      <c r="BD107" s="130"/>
    </row>
    <row r="108" spans="2:56" ht="12.75" hidden="1">
      <c r="B108" s="105" t="s">
        <v>2</v>
      </c>
      <c r="C108" s="121"/>
      <c r="D108" s="122"/>
      <c r="E108" s="16" t="s">
        <v>3</v>
      </c>
      <c r="F108" s="119" t="s">
        <v>2</v>
      </c>
      <c r="G108" s="120"/>
      <c r="H108" s="106"/>
      <c r="I108" s="31" t="s">
        <v>3</v>
      </c>
      <c r="J108" s="105" t="s">
        <v>2</v>
      </c>
      <c r="K108" s="121"/>
      <c r="L108" s="122"/>
      <c r="M108" s="16" t="s">
        <v>3</v>
      </c>
      <c r="N108" s="119" t="s">
        <v>2</v>
      </c>
      <c r="O108" s="120"/>
      <c r="P108" s="106"/>
      <c r="Q108" s="35" t="s">
        <v>3</v>
      </c>
      <c r="R108" s="105" t="s">
        <v>2</v>
      </c>
      <c r="S108" s="121"/>
      <c r="T108" s="122"/>
      <c r="U108" s="16" t="s">
        <v>3</v>
      </c>
      <c r="V108" s="119" t="s">
        <v>2</v>
      </c>
      <c r="W108" s="120"/>
      <c r="X108" s="106"/>
      <c r="Y108" s="35" t="s">
        <v>3</v>
      </c>
      <c r="Z108" s="105" t="s">
        <v>2</v>
      </c>
      <c r="AA108" s="121"/>
      <c r="AB108" s="122"/>
      <c r="AC108" s="16" t="s">
        <v>3</v>
      </c>
      <c r="AD108" s="119" t="s">
        <v>2</v>
      </c>
      <c r="AE108" s="120"/>
      <c r="AF108" s="106"/>
      <c r="AG108" s="35" t="s">
        <v>3</v>
      </c>
      <c r="AH108" s="105" t="s">
        <v>2</v>
      </c>
      <c r="AI108" s="121"/>
      <c r="AJ108" s="122"/>
      <c r="AK108" s="16" t="s">
        <v>3</v>
      </c>
      <c r="AL108" s="119" t="s">
        <v>2</v>
      </c>
      <c r="AM108" s="120"/>
      <c r="AN108" s="106"/>
      <c r="AO108" s="35" t="s">
        <v>3</v>
      </c>
      <c r="AP108" s="105" t="s">
        <v>2</v>
      </c>
      <c r="AQ108" s="121"/>
      <c r="AR108" s="122"/>
      <c r="AS108" s="16" t="s">
        <v>3</v>
      </c>
      <c r="AT108" s="119" t="s">
        <v>2</v>
      </c>
      <c r="AU108" s="120"/>
      <c r="AV108" s="106"/>
      <c r="AW108" s="35" t="s">
        <v>3</v>
      </c>
      <c r="AX108" s="47"/>
      <c r="AY108" s="7"/>
      <c r="AZ108" s="7"/>
      <c r="BA108" s="7"/>
      <c r="BB108" s="130"/>
      <c r="BC108" s="130"/>
      <c r="BD108" s="130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Ливерпуль - Арсенал</v>
      </c>
      <c r="AY109" s="7"/>
      <c r="AZ109" s="7"/>
      <c r="BA109" s="7"/>
      <c r="BB109" s="45" t="str">
        <f>BB89</f>
        <v> </v>
      </c>
      <c r="BC109" s="45" t="e">
        <f>BB109-BD109</f>
        <v>#VALUE!</v>
      </c>
      <c r="BD109" s="45" t="str">
        <f aca="true" t="shared" si="146" ref="BD109:BD116">BD89</f>
        <v> 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Гамбург - Герта</v>
      </c>
      <c r="AY110" s="7"/>
      <c r="AZ110" s="7"/>
      <c r="BA110" s="7"/>
      <c r="BB110" s="45" t="str">
        <f aca="true" t="shared" si="162" ref="BB110:BB116">BB90</f>
        <v> </v>
      </c>
      <c r="BC110" s="45" t="e">
        <f aca="true" t="shared" si="163" ref="BC110:BC118">BB110-BD110</f>
        <v>#VALUE!</v>
      </c>
      <c r="BD110" s="45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Наполи - Милан 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Осасуна - Хетафе 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Тоттенхэм - Эвертон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Лацио - Рома 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Штутгарт - Аугсбург 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Монако - ПСЖ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16">
        <f>E109+E110+E111+E112+E113+E114+E115+E116+E117+E118</f>
        <v>0</v>
      </c>
      <c r="C119" s="117"/>
      <c r="D119" s="117"/>
      <c r="E119" s="118"/>
      <c r="F119" s="113">
        <f>I109+I110+I111+I112+I113+I114+I115+I116+I117+I118</f>
        <v>0</v>
      </c>
      <c r="G119" s="114"/>
      <c r="H119" s="114"/>
      <c r="I119" s="123"/>
      <c r="J119" s="116">
        <f>M109+M110+M111+M112+M113+M114+M115+M116+M117+M118</f>
        <v>0</v>
      </c>
      <c r="K119" s="117"/>
      <c r="L119" s="117"/>
      <c r="M119" s="118"/>
      <c r="N119" s="113">
        <f>Q109+Q110+Q111+Q112+Q113+Q114+Q115+Q116+Q117+Q118</f>
        <v>0</v>
      </c>
      <c r="O119" s="114"/>
      <c r="P119" s="114"/>
      <c r="Q119" s="115"/>
      <c r="R119" s="116">
        <f>U109+U110+U111+U112+U113+U114+U115+U116+U117+U118</f>
        <v>0</v>
      </c>
      <c r="S119" s="117"/>
      <c r="T119" s="117"/>
      <c r="U119" s="118"/>
      <c r="V119" s="113">
        <f>Y109+Y110+Y111+Y112+Y113+Y114+Y115+Y116+Y117+Y118</f>
        <v>0</v>
      </c>
      <c r="W119" s="114"/>
      <c r="X119" s="114"/>
      <c r="Y119" s="115"/>
      <c r="Z119" s="116">
        <f>AC109+AC110+AC111+AC112+AC113+AC114+AC115+AC116+AC117+AC118</f>
        <v>0</v>
      </c>
      <c r="AA119" s="117"/>
      <c r="AB119" s="117"/>
      <c r="AC119" s="118"/>
      <c r="AD119" s="113">
        <f>AG109+AG110+AG111+AG112+AG113+AG114+AG115+AG116+AG117+AG118</f>
        <v>0</v>
      </c>
      <c r="AE119" s="114"/>
      <c r="AF119" s="114"/>
      <c r="AG119" s="115"/>
      <c r="AH119" s="116">
        <f>AK109+AK110+AK111+AK112+AK113+AK114+AK115+AK116+AK117+AK118</f>
        <v>0</v>
      </c>
      <c r="AI119" s="117"/>
      <c r="AJ119" s="117"/>
      <c r="AK119" s="118"/>
      <c r="AL119" s="113">
        <f>AO109+AO110+AO111+AO112+AO113+AO114+AO115+AO116+AO117+AO118</f>
        <v>0</v>
      </c>
      <c r="AM119" s="114"/>
      <c r="AN119" s="114"/>
      <c r="AO119" s="115"/>
      <c r="AP119" s="116">
        <f>AS109+AS110+AS111+AS112+AS113+AS114+AS115+AS116+AS117+AS118</f>
        <v>0</v>
      </c>
      <c r="AQ119" s="117"/>
      <c r="AR119" s="117"/>
      <c r="AS119" s="118"/>
      <c r="AT119" s="113">
        <f>AW109+AW110+AW111+AW112+AW113+AW114+AW115+AW116+AW117+AW118</f>
        <v>0</v>
      </c>
      <c r="AU119" s="114"/>
      <c r="AV119" s="114"/>
      <c r="AW119" s="115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07" t="str">
        <f>IF(B119&gt;F119,"1",IF(B119=F119,"0",IF(B119&lt;F119,"0")))</f>
        <v>0</v>
      </c>
      <c r="C120" s="108"/>
      <c r="D120" s="108"/>
      <c r="E120" s="109"/>
      <c r="F120" s="110" t="str">
        <f>IF(F119&gt;B119,"1",IF(F119=B119,"0",IF(F119&lt;B119,"0")))</f>
        <v>0</v>
      </c>
      <c r="G120" s="111"/>
      <c r="H120" s="111"/>
      <c r="I120" s="112"/>
      <c r="J120" s="107" t="str">
        <f>IF(J119&gt;N119,"1",IF(J119=N119,"0",IF(J119&lt;N119,"0")))</f>
        <v>0</v>
      </c>
      <c r="K120" s="108"/>
      <c r="L120" s="108"/>
      <c r="M120" s="109"/>
      <c r="N120" s="110" t="str">
        <f>IF(N119&gt;J119,"1",IF(N119=J119,"0",IF(N119&lt;J119,"0")))</f>
        <v>0</v>
      </c>
      <c r="O120" s="111"/>
      <c r="P120" s="111"/>
      <c r="Q120" s="112"/>
      <c r="R120" s="107" t="str">
        <f>IF(R119&gt;V119,"1",IF(R119=V119,"0",IF(R119&lt;V119,"0")))</f>
        <v>0</v>
      </c>
      <c r="S120" s="108"/>
      <c r="T120" s="108"/>
      <c r="U120" s="109"/>
      <c r="V120" s="110" t="str">
        <f>IF(V119&gt;R119,"1",IF(V119=R119,"0",IF(V119&lt;R119,"0")))</f>
        <v>0</v>
      </c>
      <c r="W120" s="111"/>
      <c r="X120" s="111"/>
      <c r="Y120" s="112"/>
      <c r="Z120" s="107" t="str">
        <f>IF(Z119&gt;AD119,"1",IF(Z119=AD119,"0",IF(Z119&lt;AD119,"0")))</f>
        <v>0</v>
      </c>
      <c r="AA120" s="108"/>
      <c r="AB120" s="108"/>
      <c r="AC120" s="109"/>
      <c r="AD120" s="110" t="str">
        <f>IF(AD119&gt;Z119,"1",IF(AD119=Z119,"0",IF(AD119&lt;Z119,"0")))</f>
        <v>0</v>
      </c>
      <c r="AE120" s="111"/>
      <c r="AF120" s="111"/>
      <c r="AG120" s="112"/>
      <c r="AH120" s="107" t="str">
        <f>IF(AH119&gt;AL119,"1",IF(AH119=AL119,"0",IF(AH119&lt;AL119,"0")))</f>
        <v>0</v>
      </c>
      <c r="AI120" s="108"/>
      <c r="AJ120" s="108"/>
      <c r="AK120" s="109"/>
      <c r="AL120" s="110" t="str">
        <f>IF(AL119&gt;AH119,"1",IF(AL119=AH119,"0",IF(AL119&lt;AH119,"0")))</f>
        <v>0</v>
      </c>
      <c r="AM120" s="111"/>
      <c r="AN120" s="111"/>
      <c r="AO120" s="112"/>
      <c r="AP120" s="107" t="str">
        <f>IF(AP119&gt;AT119,"1",IF(AP119=AT119,"0",IF(AP119&lt;AT119,"0")))</f>
        <v>0</v>
      </c>
      <c r="AQ120" s="108"/>
      <c r="AR120" s="108"/>
      <c r="AS120" s="109"/>
      <c r="AT120" s="110" t="str">
        <f>IF(AT119&gt;AP119,"1",IF(AT119=AP119,"0",IF(AT119&lt;AP119,"0")))</f>
        <v>0</v>
      </c>
      <c r="AU120" s="111"/>
      <c r="AV120" s="111"/>
      <c r="AW120" s="112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23" ht="12.75" hidden="1"/>
    <row r="131" ht="12.75">
      <c r="D131" s="40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2:I3"/>
    <mergeCell ref="H4:I4"/>
    <mergeCell ref="H5:I5"/>
    <mergeCell ref="X4:Z4"/>
    <mergeCell ref="J8:L8"/>
    <mergeCell ref="B8:D8"/>
    <mergeCell ref="F8:H8"/>
    <mergeCell ref="B5:F5"/>
    <mergeCell ref="AK4:AP4"/>
    <mergeCell ref="B4:F4"/>
    <mergeCell ref="B7:E7"/>
    <mergeCell ref="F7:I7"/>
    <mergeCell ref="AD7:AG7"/>
    <mergeCell ref="N7:Q7"/>
    <mergeCell ref="AD4:AG4"/>
    <mergeCell ref="AP7:AS7"/>
    <mergeCell ref="Z19:AC19"/>
    <mergeCell ref="AD19:AG19"/>
    <mergeCell ref="R8:T8"/>
    <mergeCell ref="AH8:AJ8"/>
    <mergeCell ref="AL8:AN8"/>
    <mergeCell ref="Z8:AB8"/>
    <mergeCell ref="V7:Y7"/>
    <mergeCell ref="R7:U7"/>
    <mergeCell ref="R19:U19"/>
    <mergeCell ref="V19:Y19"/>
    <mergeCell ref="J20:M20"/>
    <mergeCell ref="J19:M19"/>
    <mergeCell ref="N19:Q19"/>
    <mergeCell ref="AP19:AS19"/>
    <mergeCell ref="B20:E20"/>
    <mergeCell ref="F20:I20"/>
    <mergeCell ref="B19:E19"/>
    <mergeCell ref="F19:I19"/>
    <mergeCell ref="AP8:AR8"/>
    <mergeCell ref="V20:Y20"/>
    <mergeCell ref="Z20:AC20"/>
    <mergeCell ref="AD20:AG20"/>
    <mergeCell ref="AH19:AK19"/>
    <mergeCell ref="AL19:AO19"/>
    <mergeCell ref="AP20:AS20"/>
    <mergeCell ref="AH20:AK20"/>
    <mergeCell ref="AT19:AW19"/>
    <mergeCell ref="AT20:AW20"/>
    <mergeCell ref="N20:Q20"/>
    <mergeCell ref="R20:U20"/>
    <mergeCell ref="AL20:AO20"/>
    <mergeCell ref="N27:Q27"/>
    <mergeCell ref="B22:I23"/>
    <mergeCell ref="B24:F24"/>
    <mergeCell ref="H24:I24"/>
    <mergeCell ref="B25:F25"/>
    <mergeCell ref="H25:I25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R39:U39"/>
    <mergeCell ref="V39:Y39"/>
    <mergeCell ref="Z39:AC39"/>
    <mergeCell ref="R40:U40"/>
    <mergeCell ref="V40:Y40"/>
    <mergeCell ref="AT39:AW39"/>
    <mergeCell ref="AL39:AO39"/>
    <mergeCell ref="AP40:AS40"/>
    <mergeCell ref="AT40:AW40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Z59:AC59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D59:AG59"/>
    <mergeCell ref="AH59:AK59"/>
    <mergeCell ref="AH60:AK60"/>
    <mergeCell ref="AL60:AO60"/>
    <mergeCell ref="AL59:AO59"/>
    <mergeCell ref="Z60:AC60"/>
    <mergeCell ref="AD60:AG60"/>
    <mergeCell ref="B60:E60"/>
    <mergeCell ref="F60:I60"/>
    <mergeCell ref="J60:M60"/>
    <mergeCell ref="N60:Q60"/>
    <mergeCell ref="R60:U60"/>
    <mergeCell ref="V60:Y60"/>
    <mergeCell ref="B64:F64"/>
    <mergeCell ref="H64:I64"/>
    <mergeCell ref="B65:F65"/>
    <mergeCell ref="H65:I65"/>
    <mergeCell ref="AP67:AS67"/>
    <mergeCell ref="AT67:AW67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T79:AW79"/>
    <mergeCell ref="B80:E80"/>
    <mergeCell ref="F80:I80"/>
    <mergeCell ref="J80:M80"/>
    <mergeCell ref="N80:Q80"/>
    <mergeCell ref="R80:U80"/>
    <mergeCell ref="AD79:AG79"/>
    <mergeCell ref="AH79:AK79"/>
    <mergeCell ref="AL79:AO79"/>
    <mergeCell ref="AP79:AS79"/>
    <mergeCell ref="AT80:AW80"/>
    <mergeCell ref="V80:Y80"/>
    <mergeCell ref="Z80:AC80"/>
    <mergeCell ref="AD80:AG80"/>
    <mergeCell ref="AH80:AK80"/>
    <mergeCell ref="AL80:AO80"/>
    <mergeCell ref="AP80:AS80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AL88:AN88"/>
    <mergeCell ref="AP88:AR88"/>
    <mergeCell ref="AH87:AK87"/>
    <mergeCell ref="AL87:AO87"/>
    <mergeCell ref="AP87:AS87"/>
    <mergeCell ref="V88:X88"/>
    <mergeCell ref="Z88:AB88"/>
    <mergeCell ref="AD88:AF88"/>
    <mergeCell ref="AH88:AJ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BB107:BD108"/>
    <mergeCell ref="Z108:AB108"/>
    <mergeCell ref="AT108:AV108"/>
    <mergeCell ref="AH107:AK107"/>
    <mergeCell ref="AL107:AO107"/>
    <mergeCell ref="AP107:AS107"/>
    <mergeCell ref="AT107:AW107"/>
    <mergeCell ref="R107:U107"/>
    <mergeCell ref="V107:Y107"/>
    <mergeCell ref="Z107:AC107"/>
    <mergeCell ref="AD107:AG107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B119:E119"/>
    <mergeCell ref="F119:I119"/>
    <mergeCell ref="J119:M119"/>
    <mergeCell ref="N119:Q119"/>
    <mergeCell ref="AD108:AF108"/>
    <mergeCell ref="AH108:AJ108"/>
    <mergeCell ref="AL108:AN108"/>
    <mergeCell ref="AP108:AR108"/>
    <mergeCell ref="AT120:AW120"/>
    <mergeCell ref="AT119:AW119"/>
    <mergeCell ref="R120:U120"/>
    <mergeCell ref="V120:Y120"/>
    <mergeCell ref="AP119:AS119"/>
    <mergeCell ref="Z120:AC120"/>
    <mergeCell ref="AD119:AG119"/>
    <mergeCell ref="R119:U119"/>
    <mergeCell ref="AL119:AO119"/>
    <mergeCell ref="V119:Y119"/>
    <mergeCell ref="AL120:AO120"/>
    <mergeCell ref="AP120:AS120"/>
    <mergeCell ref="AD120:AG120"/>
    <mergeCell ref="AH120:AK120"/>
    <mergeCell ref="B120:E120"/>
    <mergeCell ref="F120:I120"/>
    <mergeCell ref="J120:M120"/>
    <mergeCell ref="N120:Q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sergei</cp:lastModifiedBy>
  <dcterms:created xsi:type="dcterms:W3CDTF">2010-05-03T16:49:24Z</dcterms:created>
  <dcterms:modified xsi:type="dcterms:W3CDTF">2014-02-08T19:20:21Z</dcterms:modified>
  <cp:category/>
  <cp:version/>
  <cp:contentType/>
  <cp:contentStatus/>
</cp:coreProperties>
</file>