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2" activeTab="2"/>
  </bookViews>
  <sheets>
    <sheet name="ПрогнозыРос1" sheetId="1" state="hidden" r:id="rId1"/>
    <sheet name="ПрогнозыРос2" sheetId="2" state="hidden" r:id="rId2"/>
    <sheet name="МатчиРос1" sheetId="3" r:id="rId3"/>
    <sheet name="МатчиРос2" sheetId="4" r:id="rId4"/>
    <sheet name="ТаблицаРос1" sheetId="5" r:id="rId5"/>
    <sheet name="ТаблицаРос2" sheetId="6" r:id="rId6"/>
  </sheets>
  <externalReferences>
    <externalReference r:id="rId9"/>
    <externalReference r:id="rId10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<sst xmlns="http://schemas.openxmlformats.org/spreadsheetml/2006/main" count="184" uniqueCount="50">
  <si>
    <t>Матчи</t>
  </si>
  <si>
    <t>Прогнозы</t>
  </si>
  <si>
    <t>Участники</t>
  </si>
  <si>
    <t>!</t>
  </si>
  <si>
    <t>-</t>
  </si>
  <si>
    <t>М</t>
  </si>
  <si>
    <t>Команда</t>
  </si>
  <si>
    <t>В</t>
  </si>
  <si>
    <t>Н</t>
  </si>
  <si>
    <t>П</t>
  </si>
  <si>
    <t>Мячи</t>
  </si>
  <si>
    <t>РМ</t>
  </si>
  <si>
    <t>О</t>
  </si>
  <si>
    <t>Томь-igorocker</t>
  </si>
  <si>
    <t>Амкар-Марафон</t>
  </si>
  <si>
    <t>Спартак(М)-amelin</t>
  </si>
  <si>
    <t>Кузбасс-Торпедовец</t>
  </si>
  <si>
    <t>Динамо(СПб)-dkdens</t>
  </si>
  <si>
    <t>КАМАЗ-sass1954</t>
  </si>
  <si>
    <t>Динамо(Бр)-FanLoko</t>
  </si>
  <si>
    <t>Зенит-Farar</t>
  </si>
  <si>
    <t>Спартак(Нч)-alexivan</t>
  </si>
  <si>
    <t>Локомотив(М)-AlekseyShalaev</t>
  </si>
  <si>
    <t>Рубин-SkVaL</t>
  </si>
  <si>
    <t>Салют-saleh</t>
  </si>
  <si>
    <t>Ростов-afa</t>
  </si>
  <si>
    <t>Губкин-Горюнович</t>
  </si>
  <si>
    <t>Авангард(К)-кипер46</t>
  </si>
  <si>
    <t>Енисей-aks</t>
  </si>
  <si>
    <t>Терек-Veteran</t>
  </si>
  <si>
    <t>Север-Реклин</t>
  </si>
  <si>
    <t>Сибирь-chistjak</t>
  </si>
  <si>
    <t>Сатурн-Батькович</t>
  </si>
  <si>
    <t>Динамо(М)-SERG</t>
  </si>
  <si>
    <t>ЦСКА(М)-NecID</t>
  </si>
  <si>
    <t>Торпедо(М)-Sergo</t>
  </si>
  <si>
    <t>Алания-demik-78</t>
  </si>
  <si>
    <t>Волга(Тв)-ESI2607</t>
  </si>
  <si>
    <t>Металлург(Оскол)-ehduard-shevcov</t>
  </si>
  <si>
    <t>Жемчужина-igor0971</t>
  </si>
  <si>
    <t>СКА-Энергия-URSAlex</t>
  </si>
  <si>
    <t/>
  </si>
  <si>
    <t xml:space="preserve">Амкар - Спартак Нч </t>
  </si>
  <si>
    <t xml:space="preserve"> Волга НН - Томь </t>
  </si>
  <si>
    <t xml:space="preserve"> Динамо М - ЦСКА </t>
  </si>
  <si>
    <t xml:space="preserve"> Кубань - Зенит </t>
  </si>
  <si>
    <t xml:space="preserve"> Терек - Краснодар </t>
  </si>
  <si>
    <t xml:space="preserve"> Спартак М - Анжи </t>
  </si>
  <si>
    <t xml:space="preserve"> Крылья Советов - Ростов </t>
  </si>
  <si>
    <t xml:space="preserve"> Локомотив М - Рубин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</si>
</sst>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9" fillId="35" borderId="32" xfId="0" applyFont="1" applyFill="1" applyBorder="1" applyAlignment="1">
      <alignment horizontal="left"/>
    </xf>
    <xf numFmtId="0" fontId="9" fillId="35" borderId="33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9" fillId="36" borderId="35" xfId="0" applyFont="1" applyFill="1" applyBorder="1" applyAlignment="1">
      <alignment/>
    </xf>
    <xf numFmtId="0" fontId="9" fillId="36" borderId="35" xfId="0" applyFont="1" applyFill="1" applyBorder="1" applyAlignment="1">
      <alignment horizontal="center"/>
    </xf>
    <xf numFmtId="0" fontId="9" fillId="36" borderId="36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 horizontal="left"/>
    </xf>
    <xf numFmtId="0" fontId="9" fillId="36" borderId="39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9" fillId="37" borderId="35" xfId="0" applyFont="1" applyFill="1" applyBorder="1" applyAlignment="1">
      <alignment horizontal="center"/>
    </xf>
    <xf numFmtId="0" fontId="9" fillId="37" borderId="36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8" xfId="0" applyFont="1" applyFill="1" applyBorder="1" applyAlignment="1">
      <alignment horizontal="left"/>
    </xf>
    <xf numFmtId="0" fontId="9" fillId="37" borderId="39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9" fillId="37" borderId="41" xfId="0" applyFont="1" applyFill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37" borderId="42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0" fontId="9" fillId="37" borderId="44" xfId="0" applyFont="1" applyFill="1" applyBorder="1" applyAlignment="1">
      <alignment horizontal="left"/>
    </xf>
    <xf numFmtId="0" fontId="9" fillId="37" borderId="45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6" fillId="0" borderId="46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2" fillId="33" borderId="47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textRotation="90"/>
    </xf>
    <xf numFmtId="0" fontId="2" fillId="33" borderId="49" xfId="0" applyFont="1" applyFill="1" applyBorder="1" applyAlignment="1">
      <alignment horizontal="center" textRotation="90"/>
    </xf>
    <xf numFmtId="49" fontId="45" fillId="33" borderId="50" xfId="0" applyNumberFormat="1" applyFont="1" applyFill="1" applyBorder="1" applyAlignment="1">
      <alignment horizontal="center" vertical="center"/>
    </xf>
    <xf numFmtId="49" fontId="45" fillId="33" borderId="51" xfId="0" applyNumberFormat="1" applyFont="1" applyFill="1" applyBorder="1" applyAlignment="1">
      <alignment horizontal="center" vertical="center"/>
    </xf>
    <xf numFmtId="49" fontId="45" fillId="33" borderId="52" xfId="0" applyNumberFormat="1" applyFont="1" applyFill="1" applyBorder="1" applyAlignment="1">
      <alignment horizontal="center" vertical="center"/>
    </xf>
    <xf numFmtId="49" fontId="45" fillId="34" borderId="50" xfId="0" applyNumberFormat="1" applyFont="1" applyFill="1" applyBorder="1" applyAlignment="1">
      <alignment horizontal="center" vertical="center"/>
    </xf>
    <xf numFmtId="49" fontId="45" fillId="34" borderId="52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рмания"/>
      <sheetName val="Англия"/>
      <sheetName val="россия"/>
      <sheetName val="италия"/>
      <sheetName val="испания"/>
      <sheetName val="франция"/>
      <sheetName val="украина"/>
    </sheetNames>
    <sheetDataSet>
      <sheetData sheetId="2">
        <row r="1">
          <cell r="A1" t="str">
            <v>Спартак(Нч)-alexivan</v>
          </cell>
          <cell r="B1" t="str">
            <v>alexivan5@yandex.ru</v>
          </cell>
          <cell r="C1" t="str">
            <v>110(20)1111</v>
          </cell>
        </row>
        <row r="2">
          <cell r="A2" t="str">
            <v>Губкин-Горюнович</v>
          </cell>
          <cell r="B2" t="str">
            <v>cskv@mail.ru</v>
          </cell>
          <cell r="C2" t="str">
            <v>112(10)1111</v>
          </cell>
        </row>
        <row r="3">
          <cell r="A3" t="str">
            <v>Салют-saleh</v>
          </cell>
          <cell r="B3" t="str">
            <v>saleh644@gmail.com</v>
          </cell>
          <cell r="C3" t="str">
            <v>1122111(10)</v>
          </cell>
        </row>
        <row r="4">
          <cell r="A4" t="str">
            <v>Спартак(М)-amelin</v>
          </cell>
          <cell r="B4" t="str">
            <v>amelin-77@mail.ru</v>
          </cell>
          <cell r="C4" t="str">
            <v>1102(10)111</v>
          </cell>
        </row>
        <row r="5">
          <cell r="A5" t="str">
            <v>Торпедо(М)-Sergo</v>
          </cell>
          <cell r="B5" t="str">
            <v>serg-klimanov@yandex.ru</v>
          </cell>
          <cell r="C5" t="str">
            <v>11(10)21111</v>
          </cell>
        </row>
        <row r="6">
          <cell r="A6" t="str">
            <v>Томь-igorocker</v>
          </cell>
          <cell r="B6" t="str">
            <v>igorf1_1983@mail.ru</v>
          </cell>
          <cell r="C6" t="str">
            <v>11(12)21111</v>
          </cell>
        </row>
        <row r="7">
          <cell r="A7" t="str">
            <v>Динамо(СПб)-dkdens</v>
          </cell>
          <cell r="B7" t="str">
            <v>konicakalach@yandex.ru</v>
          </cell>
          <cell r="C7" t="str">
            <v>11001(10)02</v>
          </cell>
        </row>
        <row r="8">
          <cell r="A8" t="str">
            <v>Жемчужина-igor0971</v>
          </cell>
          <cell r="B8" t="str">
            <v>igor0971@mail.ru</v>
          </cell>
          <cell r="C8" t="str">
            <v>110211(10)1</v>
          </cell>
        </row>
        <row r="9">
          <cell r="A9" t="str">
            <v>Динамо(М)-SERG</v>
          </cell>
          <cell r="B9" t="str">
            <v>marevo777@yandex.ru</v>
          </cell>
          <cell r="C9" t="str">
            <v>11(10)01110</v>
          </cell>
        </row>
        <row r="10">
          <cell r="A10" t="str">
            <v>Волга(Тв)-ESI2607</v>
          </cell>
          <cell r="B10" t="str">
            <v>esi2607@gmail.com</v>
          </cell>
          <cell r="C10" t="str">
            <v>11(10)21110</v>
          </cell>
        </row>
        <row r="11">
          <cell r="A11" t="str">
            <v>Металлург(Оскол)-ehduard-shevcov</v>
          </cell>
          <cell r="B11" t="str">
            <v>ehduard-shevcov@yandex.ru</v>
          </cell>
          <cell r="C11" t="str">
            <v>11(12)20211</v>
          </cell>
        </row>
        <row r="12">
          <cell r="A12" t="str">
            <v>Алания-demik-78</v>
          </cell>
          <cell r="B12" t="str">
            <v>demik-78@mail.ru</v>
          </cell>
          <cell r="C12" t="str">
            <v>11121(20)11</v>
          </cell>
        </row>
        <row r="13">
          <cell r="A13" t="str">
            <v>Зенит-Farar</v>
          </cell>
          <cell r="B13" t="str">
            <v>zenit1999@yandex.ru</v>
          </cell>
          <cell r="C13" t="str">
            <v>112(20)1111</v>
          </cell>
        </row>
        <row r="14">
          <cell r="A14" t="str">
            <v>Ростов-afa</v>
          </cell>
          <cell r="B14" t="str">
            <v>afa2008@mail.ru</v>
          </cell>
          <cell r="C14" t="str">
            <v>1122(10)111</v>
          </cell>
        </row>
        <row r="15">
          <cell r="A15" t="str">
            <v>Кузбасс-Торпедовец</v>
          </cell>
          <cell r="B15" t="str">
            <v>acorp01@mail.ru</v>
          </cell>
          <cell r="C15" t="str">
            <v>1(20)122111</v>
          </cell>
        </row>
        <row r="16">
          <cell r="A16" t="str">
            <v>Север-Реклин</v>
          </cell>
          <cell r="B16" t="str">
            <v>26rkln@rambler.ru</v>
          </cell>
          <cell r="C16" t="str">
            <v>11(20)21111</v>
          </cell>
        </row>
        <row r="17">
          <cell r="A17" t="str">
            <v>ЦСКА(М)-NecID</v>
          </cell>
          <cell r="B17" t="str">
            <v>kir1215@yandex.ru</v>
          </cell>
          <cell r="C17" t="str">
            <v>11(20)21111</v>
          </cell>
        </row>
        <row r="18">
          <cell r="A18" t="str">
            <v>Локомотив(М)-AlekseyShalaev</v>
          </cell>
          <cell r="B18" t="str">
            <v>sosho2008@yandex.ru</v>
          </cell>
          <cell r="C18" t="str">
            <v>11(12)21111</v>
          </cell>
        </row>
        <row r="19">
          <cell r="A19" t="str">
            <v>Авангард(К)-кипер46</v>
          </cell>
          <cell r="B19" t="str">
            <v>AvKip@list.ru</v>
          </cell>
          <cell r="C19" t="str">
            <v>11(20)21100</v>
          </cell>
        </row>
        <row r="20">
          <cell r="A20" t="str">
            <v>Динамо(Бр)-FanLoko</v>
          </cell>
          <cell r="B20" t="str">
            <v>funloko@list.ru</v>
          </cell>
          <cell r="C20" t="str">
            <v>1102111(10)</v>
          </cell>
        </row>
        <row r="21">
          <cell r="A21" t="str">
            <v>Терек-Veteran</v>
          </cell>
          <cell r="B21" t="str">
            <v>asuhorukov668@gmail.com</v>
          </cell>
          <cell r="C21" t="str">
            <v>11(20)21111</v>
          </cell>
        </row>
        <row r="22">
          <cell r="A22" t="str">
            <v>Сатурн-Батькович</v>
          </cell>
          <cell r="B22" t="str">
            <v>sbranko@yandex.ru</v>
          </cell>
          <cell r="C22" t="str">
            <v>11(20)21101</v>
          </cell>
        </row>
        <row r="23">
          <cell r="A23" t="str">
            <v>Енисей-aks</v>
          </cell>
          <cell r="B23" t="str">
            <v>aks999999@mail.ru</v>
          </cell>
          <cell r="C23" t="str">
            <v>1122111(10)</v>
          </cell>
        </row>
        <row r="24">
          <cell r="A24" t="str">
            <v>Амкар-Марафон</v>
          </cell>
          <cell r="B24" t="str">
            <v>seregasin1@rambler.ru</v>
          </cell>
          <cell r="C24" t="str">
            <v>10(10)20110</v>
          </cell>
        </row>
        <row r="25">
          <cell r="A25" t="str">
            <v>КАМАЗ-sass1954</v>
          </cell>
          <cell r="B25" t="str">
            <v>sass1954@km.ru</v>
          </cell>
          <cell r="C25" t="str">
            <v>11101110</v>
          </cell>
        </row>
        <row r="26">
          <cell r="A26" t="str">
            <v>Рубин-SkVaL</v>
          </cell>
          <cell r="B26" t="str">
            <v>skval@mail.ru</v>
          </cell>
          <cell r="C26" t="str">
            <v>1122110(10)</v>
          </cell>
        </row>
        <row r="27">
          <cell r="A27" t="str">
            <v>СКА-Энергия-URSAlex</v>
          </cell>
          <cell r="B27" t="str">
            <v>fedichkin2006@rambler.ru</v>
          </cell>
          <cell r="C27" t="str">
            <v>1112111(10)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B1:O42"/>
  <sheetViews>
    <sheetView zoomScalePageLayoutView="0" workbookViewId="0" topLeftCell="A1">
      <selection activeCell="B3" sqref="B3:B10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8" t="s">
        <v>42</v>
      </c>
      <c r="D3" s="15" t="s">
        <v>18</v>
      </c>
      <c r="E3" s="27" t="str">
        <f>VLOOKUP(D3,'[2]россия'!$A$1:$C$49,3,0)</f>
        <v>11101110</v>
      </c>
    </row>
    <row r="4" spans="2:5" ht="13.5" thickBot="1">
      <c r="B4" t="s">
        <v>43</v>
      </c>
      <c r="D4" s="15" t="s">
        <v>40</v>
      </c>
      <c r="E4" s="27" t="str">
        <f>VLOOKUP(D4,'[2]россия'!$A$1:$C$49,3,0)</f>
        <v>1112111(10)</v>
      </c>
    </row>
    <row r="5" spans="2:5" ht="14.25" thickBot="1">
      <c r="B5" t="s">
        <v>44</v>
      </c>
      <c r="D5" s="15" t="s">
        <v>20</v>
      </c>
      <c r="E5" s="27" t="str">
        <f>VLOOKUP(D5,'[2]россия'!$A$1:$C$49,3,0)</f>
        <v>112(20)1111</v>
      </c>
    </row>
    <row r="6" spans="2:5" ht="14.25" thickBot="1">
      <c r="B6" t="s">
        <v>45</v>
      </c>
      <c r="D6" s="15" t="s">
        <v>16</v>
      </c>
      <c r="E6" s="27" t="str">
        <f>VLOOKUP(D6,'[2]россия'!$A$1:$C$49,3,0)</f>
        <v>1(20)122111</v>
      </c>
    </row>
    <row r="7" spans="2:5" ht="14.25" thickBot="1">
      <c r="B7" t="s">
        <v>46</v>
      </c>
      <c r="D7" s="15" t="s">
        <v>22</v>
      </c>
      <c r="E7" s="27" t="str">
        <f>VLOOKUP(D7,'[2]россия'!$A$1:$C$49,3,0)</f>
        <v>11(12)21111</v>
      </c>
    </row>
    <row r="8" spans="2:5" ht="14.25" thickBot="1">
      <c r="B8" s="78" t="s">
        <v>47</v>
      </c>
      <c r="D8" s="15" t="s">
        <v>14</v>
      </c>
      <c r="E8" s="27" t="str">
        <f>VLOOKUP(D8,'[2]россия'!$A$1:$C$49,3,0)</f>
        <v>10(10)20110</v>
      </c>
    </row>
    <row r="9" spans="2:5" ht="14.25" thickBot="1">
      <c r="B9" s="78" t="s">
        <v>48</v>
      </c>
      <c r="D9" s="15" t="s">
        <v>24</v>
      </c>
      <c r="E9" s="27" t="str">
        <f>VLOOKUP(D9,'[2]россия'!$A$1:$C$49,3,0)</f>
        <v>1122111(10)</v>
      </c>
    </row>
    <row r="10" spans="2:5" ht="14.25" thickBot="1">
      <c r="B10" s="78" t="s">
        <v>49</v>
      </c>
      <c r="D10" s="15" t="s">
        <v>13</v>
      </c>
      <c r="E10" s="27" t="str">
        <f>VLOOKUP(D10,'[2]россия'!$A$1:$C$49,3,0)</f>
        <v>11(12)21111</v>
      </c>
    </row>
    <row r="11" spans="2:5" ht="14.25" thickBot="1">
      <c r="B11"/>
      <c r="D11" s="15" t="s">
        <v>25</v>
      </c>
      <c r="E11" s="27" t="str">
        <f>VLOOKUP(D11,'[2]россия'!$A$1:$C$49,3,0)</f>
        <v>1122(10)111</v>
      </c>
    </row>
    <row r="12" spans="2:5" ht="14.25" thickBot="1">
      <c r="B12"/>
      <c r="D12" s="15" t="s">
        <v>15</v>
      </c>
      <c r="E12" s="27" t="str">
        <f>VLOOKUP(D12,'[2]россия'!$A$1:$C$49,3,0)</f>
        <v>1102(10)111</v>
      </c>
    </row>
    <row r="13" spans="2:5" ht="14.25" thickBot="1">
      <c r="B13" s="7"/>
      <c r="D13" s="15" t="s">
        <v>23</v>
      </c>
      <c r="E13" s="27" t="str">
        <f>VLOOKUP(D13,'[2]россия'!$A$1:$C$49,3,0)</f>
        <v>1122110(10)</v>
      </c>
    </row>
    <row r="14" spans="4:5" ht="14.25" thickBot="1">
      <c r="D14" s="15" t="s">
        <v>17</v>
      </c>
      <c r="E14" s="27" t="str">
        <f>VLOOKUP(D14,'[2]россия'!$A$1:$C$49,3,0)</f>
        <v>11001(10)02</v>
      </c>
    </row>
    <row r="15" spans="4:5" ht="14.25" thickBot="1">
      <c r="D15" s="15" t="s">
        <v>21</v>
      </c>
      <c r="E15" s="27" t="str">
        <f>VLOOKUP(D15,'[2]россия'!$A$1:$C$49,3,0)</f>
        <v>110(20)1111</v>
      </c>
    </row>
    <row r="16" spans="2:5" ht="14.25" thickBot="1">
      <c r="B16" s="15"/>
      <c r="D16" s="15" t="s">
        <v>19</v>
      </c>
      <c r="E16" s="27" t="str">
        <f>VLOOKUP(D16,'[2]россия'!$A$1:$C$49,3,0)</f>
        <v>1102111(10)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79"/>
    </row>
    <row r="19" spans="2:6" ht="13.5">
      <c r="B19" s="15"/>
      <c r="C19" s="8"/>
      <c r="D19" s="15"/>
      <c r="E19" s="80"/>
      <c r="F19" s="8"/>
    </row>
    <row r="20" spans="2:6" ht="14.25" thickBot="1">
      <c r="B20" s="15"/>
      <c r="C20" s="8"/>
      <c r="D20" s="15"/>
      <c r="E20" s="81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B1:O42"/>
  <sheetViews>
    <sheetView zoomScalePageLayoutView="0" workbookViewId="0" topLeftCell="A1">
      <selection activeCell="B3" sqref="B3:B10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8" t="s">
        <v>42</v>
      </c>
      <c r="D3" s="15" t="s">
        <v>34</v>
      </c>
      <c r="E3" s="27" t="str">
        <f>VLOOKUP(D3,'[2]россия'!$A$1:$C$49,3,0)</f>
        <v>11(20)21111</v>
      </c>
    </row>
    <row r="4" spans="2:5" ht="13.5" thickBot="1">
      <c r="B4" t="s">
        <v>43</v>
      </c>
      <c r="D4" s="15" t="s">
        <v>27</v>
      </c>
      <c r="E4" s="27" t="str">
        <f>VLOOKUP(D4,'[2]россия'!$A$1:$C$49,3,0)</f>
        <v>11(20)21100</v>
      </c>
    </row>
    <row r="5" spans="2:5" ht="14.25" thickBot="1">
      <c r="B5" t="s">
        <v>44</v>
      </c>
      <c r="D5" s="15" t="s">
        <v>32</v>
      </c>
      <c r="E5" s="27" t="str">
        <f>VLOOKUP(D5,'[2]россия'!$A$1:$C$49,3,0)</f>
        <v>11(20)21101</v>
      </c>
    </row>
    <row r="6" spans="2:5" ht="14.25" thickBot="1">
      <c r="B6" t="s">
        <v>45</v>
      </c>
      <c r="D6" s="15" t="s">
        <v>39</v>
      </c>
      <c r="E6" s="27" t="str">
        <f>VLOOKUP(D6,'[2]россия'!$A$1:$C$49,3,0)</f>
        <v>110211(10)1</v>
      </c>
    </row>
    <row r="7" spans="2:5" ht="14.25" thickBot="1">
      <c r="B7" t="s">
        <v>46</v>
      </c>
      <c r="D7" s="15" t="s">
        <v>30</v>
      </c>
      <c r="E7" s="27" t="str">
        <f>VLOOKUP(D7,'[2]россия'!$A$1:$C$49,3,0)</f>
        <v>11(20)21111</v>
      </c>
    </row>
    <row r="8" spans="2:5" ht="14.25" thickBot="1">
      <c r="B8" s="78" t="s">
        <v>47</v>
      </c>
      <c r="D8" s="15" t="s">
        <v>38</v>
      </c>
      <c r="E8" s="27" t="str">
        <f>VLOOKUP(D8,'[2]россия'!$A$1:$C$49,3,0)</f>
        <v>11(12)20211</v>
      </c>
    </row>
    <row r="9" spans="2:5" ht="14.25" thickBot="1">
      <c r="B9" s="78" t="s">
        <v>48</v>
      </c>
      <c r="D9" s="15" t="s">
        <v>28</v>
      </c>
      <c r="E9" s="27" t="str">
        <f>VLOOKUP(D9,'[2]россия'!$A$1:$C$49,3,0)</f>
        <v>1122111(10)</v>
      </c>
    </row>
    <row r="10" spans="2:5" ht="14.25" thickBot="1">
      <c r="B10" s="78" t="s">
        <v>49</v>
      </c>
      <c r="D10" s="15" t="s">
        <v>26</v>
      </c>
      <c r="E10" s="27" t="str">
        <f>VLOOKUP(D10,'[2]россия'!$A$1:$C$49,3,0)</f>
        <v>112(10)1111</v>
      </c>
    </row>
    <row r="11" spans="2:5" ht="14.25" thickBot="1">
      <c r="B11"/>
      <c r="D11" s="15" t="s">
        <v>29</v>
      </c>
      <c r="E11" s="27" t="str">
        <f>VLOOKUP(D11,'[2]россия'!$A$1:$C$49,3,0)</f>
        <v>11(20)21111</v>
      </c>
    </row>
    <row r="12" spans="2:5" ht="14.25" thickBot="1">
      <c r="B12"/>
      <c r="D12" s="15" t="s">
        <v>37</v>
      </c>
      <c r="E12" s="27" t="str">
        <f>VLOOKUP(D12,'[2]россия'!$A$1:$C$49,3,0)</f>
        <v>11(10)21110</v>
      </c>
    </row>
    <row r="13" spans="2:5" ht="14.25" thickBot="1">
      <c r="B13" s="7"/>
      <c r="D13" s="15" t="s">
        <v>31</v>
      </c>
      <c r="E13" s="27"/>
    </row>
    <row r="14" spans="4:5" ht="14.25" thickBot="1">
      <c r="D14" s="15" t="s">
        <v>36</v>
      </c>
      <c r="E14" s="27" t="str">
        <f>VLOOKUP(D14,'[2]россия'!$A$1:$C$49,3,0)</f>
        <v>11121(20)11</v>
      </c>
    </row>
    <row r="15" spans="4:5" ht="14.25" thickBot="1">
      <c r="D15" s="15" t="s">
        <v>33</v>
      </c>
      <c r="E15" s="27" t="str">
        <f>VLOOKUP(D15,'[2]россия'!$A$1:$C$49,3,0)</f>
        <v>11(10)01110</v>
      </c>
    </row>
    <row r="16" spans="2:5" ht="14.25" thickBot="1">
      <c r="B16" s="15"/>
      <c r="D16" s="15" t="s">
        <v>35</v>
      </c>
      <c r="E16" s="27" t="str">
        <f>VLOOKUP(D16,'[2]россия'!$A$1:$C$49,3,0)</f>
        <v>11(10)21111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79"/>
    </row>
    <row r="19" spans="2:6" ht="13.5">
      <c r="B19" s="15"/>
      <c r="C19" s="8"/>
      <c r="D19" s="15"/>
      <c r="E19" s="80"/>
      <c r="F19" s="8"/>
    </row>
    <row r="20" spans="2:6" ht="14.25" thickBot="1">
      <c r="B20" s="15"/>
      <c r="C20" s="8"/>
      <c r="D20" s="15"/>
      <c r="E20" s="81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B2:K17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:IV39"/>
      <selection pane="topRight" activeCell="A1" sqref="A1:IV39"/>
      <selection pane="bottomLeft" activeCell="A1" sqref="A1:IV39"/>
      <selection pane="bottomRight" activeCell="F4" sqref="F4"/>
    </sheetView>
  </sheetViews>
  <sheetFormatPr defaultColWidth="10.375" defaultRowHeight="12.75"/>
  <cols>
    <col min="1" max="1" width="10.75390625" style="0" customWidth="1"/>
    <col min="2" max="2" width="33.62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0" ht="147" thickBot="1" thickTop="1">
      <c r="C2" s="82" t="s">
        <v>42</v>
      </c>
      <c r="D2" s="83" t="s">
        <v>43</v>
      </c>
      <c r="E2" s="83" t="s">
        <v>44</v>
      </c>
      <c r="F2" s="83" t="s">
        <v>45</v>
      </c>
      <c r="G2" s="83" t="s">
        <v>46</v>
      </c>
      <c r="H2" s="83" t="s">
        <v>47</v>
      </c>
      <c r="I2" s="83" t="s">
        <v>48</v>
      </c>
      <c r="J2" s="84" t="s">
        <v>49</v>
      </c>
    </row>
    <row r="3" spans="2:11" ht="15" customHeight="1" thickTop="1">
      <c r="B3" s="30" t="s">
        <v>18</v>
      </c>
      <c r="C3" s="17">
        <v>1</v>
      </c>
      <c r="D3" s="19">
        <v>1</v>
      </c>
      <c r="E3" s="19">
        <v>1</v>
      </c>
      <c r="F3" s="23">
        <v>0</v>
      </c>
      <c r="G3" s="19">
        <v>1</v>
      </c>
      <c r="H3" s="19">
        <v>1</v>
      </c>
      <c r="I3" s="19">
        <v>1</v>
      </c>
      <c r="J3" s="26">
        <v>0</v>
      </c>
      <c r="K3" s="85" t="s">
        <v>41</v>
      </c>
    </row>
    <row r="4" spans="2:11" ht="15" customHeight="1" thickBot="1">
      <c r="B4" s="29" t="s">
        <v>40</v>
      </c>
      <c r="C4" s="34">
        <v>1</v>
      </c>
      <c r="D4" s="39">
        <v>1</v>
      </c>
      <c r="E4" s="39">
        <v>1</v>
      </c>
      <c r="F4" s="36">
        <v>2</v>
      </c>
      <c r="G4" s="39">
        <v>1</v>
      </c>
      <c r="H4" s="39">
        <v>1</v>
      </c>
      <c r="I4" s="39">
        <v>1</v>
      </c>
      <c r="J4" s="44">
        <v>10</v>
      </c>
      <c r="K4" s="87"/>
    </row>
    <row r="5" spans="2:11" ht="15" customHeight="1" thickTop="1">
      <c r="B5" s="31" t="s">
        <v>20</v>
      </c>
      <c r="C5" s="18">
        <v>1</v>
      </c>
      <c r="D5" s="24">
        <v>1</v>
      </c>
      <c r="E5" s="24">
        <v>2</v>
      </c>
      <c r="F5" s="24">
        <v>20</v>
      </c>
      <c r="G5" s="24">
        <v>1</v>
      </c>
      <c r="H5" s="20">
        <v>1</v>
      </c>
      <c r="I5" s="20">
        <v>1</v>
      </c>
      <c r="J5" s="41">
        <v>1</v>
      </c>
      <c r="K5" s="88" t="s">
        <v>41</v>
      </c>
    </row>
    <row r="6" spans="2:11" ht="15" customHeight="1" thickBot="1">
      <c r="B6" s="32" t="s">
        <v>16</v>
      </c>
      <c r="C6" s="35">
        <v>1</v>
      </c>
      <c r="D6" s="37">
        <v>20</v>
      </c>
      <c r="E6" s="37">
        <v>1</v>
      </c>
      <c r="F6" s="37">
        <v>2</v>
      </c>
      <c r="G6" s="37">
        <v>2</v>
      </c>
      <c r="H6" s="38">
        <v>1</v>
      </c>
      <c r="I6" s="38">
        <v>1</v>
      </c>
      <c r="J6" s="42">
        <v>1</v>
      </c>
      <c r="K6" s="89"/>
    </row>
    <row r="7" spans="2:11" ht="15" customHeight="1" thickTop="1">
      <c r="B7" s="30" t="s">
        <v>22</v>
      </c>
      <c r="C7" s="17">
        <v>1</v>
      </c>
      <c r="D7" s="23">
        <v>1</v>
      </c>
      <c r="E7" s="23">
        <v>12</v>
      </c>
      <c r="F7" s="19">
        <v>2</v>
      </c>
      <c r="G7" s="23">
        <v>1</v>
      </c>
      <c r="H7" s="19">
        <v>1</v>
      </c>
      <c r="I7" s="19">
        <v>1</v>
      </c>
      <c r="J7" s="26">
        <v>1</v>
      </c>
      <c r="K7" s="85" t="s">
        <v>41</v>
      </c>
    </row>
    <row r="8" spans="2:11" ht="15" customHeight="1" thickBot="1">
      <c r="B8" s="29" t="s">
        <v>14</v>
      </c>
      <c r="C8" s="34">
        <v>1</v>
      </c>
      <c r="D8" s="36">
        <v>0</v>
      </c>
      <c r="E8" s="36">
        <v>10</v>
      </c>
      <c r="F8" s="39">
        <v>2</v>
      </c>
      <c r="G8" s="36">
        <v>0</v>
      </c>
      <c r="H8" s="39">
        <v>1</v>
      </c>
      <c r="I8" s="39">
        <v>1</v>
      </c>
      <c r="J8" s="44">
        <v>0</v>
      </c>
      <c r="K8" s="87"/>
    </row>
    <row r="9" spans="2:11" ht="15" customHeight="1" thickTop="1">
      <c r="B9" s="31" t="s">
        <v>24</v>
      </c>
      <c r="C9" s="18">
        <v>1</v>
      </c>
      <c r="D9" s="20">
        <v>1</v>
      </c>
      <c r="E9" s="24">
        <v>2</v>
      </c>
      <c r="F9" s="20">
        <v>2</v>
      </c>
      <c r="G9" s="20">
        <v>1</v>
      </c>
      <c r="H9" s="20">
        <v>1</v>
      </c>
      <c r="I9" s="20">
        <v>1</v>
      </c>
      <c r="J9" s="25">
        <v>10</v>
      </c>
      <c r="K9" s="88" t="s">
        <v>41</v>
      </c>
    </row>
    <row r="10" spans="2:11" ht="15" customHeight="1" thickBot="1">
      <c r="B10" s="32" t="s">
        <v>13</v>
      </c>
      <c r="C10" s="35">
        <v>1</v>
      </c>
      <c r="D10" s="38">
        <v>1</v>
      </c>
      <c r="E10" s="37">
        <v>12</v>
      </c>
      <c r="F10" s="38">
        <v>2</v>
      </c>
      <c r="G10" s="38">
        <v>1</v>
      </c>
      <c r="H10" s="38">
        <v>1</v>
      </c>
      <c r="I10" s="38">
        <v>1</v>
      </c>
      <c r="J10" s="43">
        <v>1</v>
      </c>
      <c r="K10" s="89"/>
    </row>
    <row r="11" spans="2:11" ht="15" customHeight="1" thickTop="1">
      <c r="B11" s="30" t="s">
        <v>25</v>
      </c>
      <c r="C11" s="17">
        <v>1</v>
      </c>
      <c r="D11" s="19">
        <v>1</v>
      </c>
      <c r="E11" s="23">
        <v>2</v>
      </c>
      <c r="F11" s="19">
        <v>2</v>
      </c>
      <c r="G11" s="19">
        <v>10</v>
      </c>
      <c r="H11" s="19">
        <v>1</v>
      </c>
      <c r="I11" s="19">
        <v>1</v>
      </c>
      <c r="J11" s="21">
        <v>1</v>
      </c>
      <c r="K11" s="85" t="s">
        <v>41</v>
      </c>
    </row>
    <row r="12" spans="2:11" ht="15" customHeight="1" thickBot="1">
      <c r="B12" s="29" t="s">
        <v>15</v>
      </c>
      <c r="C12" s="34">
        <v>1</v>
      </c>
      <c r="D12" s="39">
        <v>1</v>
      </c>
      <c r="E12" s="36">
        <v>0</v>
      </c>
      <c r="F12" s="39">
        <v>2</v>
      </c>
      <c r="G12" s="39">
        <v>10</v>
      </c>
      <c r="H12" s="39">
        <v>1</v>
      </c>
      <c r="I12" s="39">
        <v>1</v>
      </c>
      <c r="J12" s="40">
        <v>1</v>
      </c>
      <c r="K12" s="87"/>
    </row>
    <row r="13" spans="2:11" ht="15" customHeight="1" thickTop="1">
      <c r="B13" s="31" t="s">
        <v>23</v>
      </c>
      <c r="C13" s="18">
        <v>1</v>
      </c>
      <c r="D13" s="20">
        <v>1</v>
      </c>
      <c r="E13" s="24">
        <v>2</v>
      </c>
      <c r="F13" s="24">
        <v>2</v>
      </c>
      <c r="G13" s="20">
        <v>1</v>
      </c>
      <c r="H13" s="24">
        <v>1</v>
      </c>
      <c r="I13" s="20">
        <v>0</v>
      </c>
      <c r="J13" s="25">
        <v>10</v>
      </c>
      <c r="K13" s="88" t="s">
        <v>41</v>
      </c>
    </row>
    <row r="14" spans="2:11" ht="15" customHeight="1" thickBot="1">
      <c r="B14" s="32" t="s">
        <v>17</v>
      </c>
      <c r="C14" s="35">
        <v>1</v>
      </c>
      <c r="D14" s="38">
        <v>1</v>
      </c>
      <c r="E14" s="37">
        <v>0</v>
      </c>
      <c r="F14" s="37">
        <v>0</v>
      </c>
      <c r="G14" s="38">
        <v>1</v>
      </c>
      <c r="H14" s="37">
        <v>10</v>
      </c>
      <c r="I14" s="38">
        <v>0</v>
      </c>
      <c r="J14" s="43">
        <v>2</v>
      </c>
      <c r="K14" s="89"/>
    </row>
    <row r="15" spans="2:11" ht="15" customHeight="1" thickTop="1">
      <c r="B15" s="30" t="s">
        <v>21</v>
      </c>
      <c r="C15" s="17">
        <v>1</v>
      </c>
      <c r="D15" s="19">
        <v>1</v>
      </c>
      <c r="E15" s="19">
        <v>0</v>
      </c>
      <c r="F15" s="23">
        <v>20</v>
      </c>
      <c r="G15" s="19">
        <v>1</v>
      </c>
      <c r="H15" s="19">
        <v>1</v>
      </c>
      <c r="I15" s="19">
        <v>1</v>
      </c>
      <c r="J15" s="26">
        <v>1</v>
      </c>
      <c r="K15" s="85" t="s">
        <v>41</v>
      </c>
    </row>
    <row r="16" spans="2:11" ht="15" customHeight="1" thickBot="1">
      <c r="B16" s="33" t="s">
        <v>19</v>
      </c>
      <c r="C16" s="34">
        <v>1</v>
      </c>
      <c r="D16" s="39">
        <v>1</v>
      </c>
      <c r="E16" s="39">
        <v>0</v>
      </c>
      <c r="F16" s="36">
        <v>2</v>
      </c>
      <c r="G16" s="39">
        <v>1</v>
      </c>
      <c r="H16" s="39">
        <v>1</v>
      </c>
      <c r="I16" s="39">
        <v>1</v>
      </c>
      <c r="J16" s="44">
        <v>10</v>
      </c>
      <c r="K16" s="86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5" customHeight="1"/>
    <row r="20" ht="15" customHeight="1"/>
    <row r="21" ht="15" customHeight="1"/>
    <row r="22" ht="15" customHeight="1"/>
    <row r="23" ht="19.5" customHeight="1"/>
    <row r="24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2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8.37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10.75390625" style="0" customWidth="1"/>
  </cols>
  <sheetData>
    <row r="1" ht="15" customHeight="1" thickBot="1"/>
    <row r="2" spans="3:10" ht="147" thickBot="1" thickTop="1">
      <c r="C2" s="82" t="s">
        <v>42</v>
      </c>
      <c r="D2" s="83" t="s">
        <v>43</v>
      </c>
      <c r="E2" s="83" t="s">
        <v>44</v>
      </c>
      <c r="F2" s="83" t="s">
        <v>45</v>
      </c>
      <c r="G2" s="83" t="s">
        <v>46</v>
      </c>
      <c r="H2" s="83" t="s">
        <v>47</v>
      </c>
      <c r="I2" s="83" t="s">
        <v>48</v>
      </c>
      <c r="J2" s="84" t="s">
        <v>49</v>
      </c>
    </row>
    <row r="3" spans="2:11" ht="15" customHeight="1" thickTop="1">
      <c r="B3" s="30" t="s">
        <v>34</v>
      </c>
      <c r="C3" s="17">
        <v>1</v>
      </c>
      <c r="D3" s="19">
        <v>1</v>
      </c>
      <c r="E3" s="19">
        <v>20</v>
      </c>
      <c r="F3" s="19">
        <v>2</v>
      </c>
      <c r="G3" s="19">
        <v>1</v>
      </c>
      <c r="H3" s="19">
        <v>1</v>
      </c>
      <c r="I3" s="23">
        <v>1</v>
      </c>
      <c r="J3" s="26">
        <v>1</v>
      </c>
      <c r="K3" s="85" t="s">
        <v>41</v>
      </c>
    </row>
    <row r="4" spans="2:11" ht="15" customHeight="1" thickBot="1">
      <c r="B4" s="29" t="s">
        <v>27</v>
      </c>
      <c r="C4" s="34">
        <v>1</v>
      </c>
      <c r="D4" s="39">
        <v>1</v>
      </c>
      <c r="E4" s="39">
        <v>20</v>
      </c>
      <c r="F4" s="39">
        <v>2</v>
      </c>
      <c r="G4" s="39">
        <v>1</v>
      </c>
      <c r="H4" s="39">
        <v>1</v>
      </c>
      <c r="I4" s="36">
        <v>0</v>
      </c>
      <c r="J4" s="44">
        <v>0</v>
      </c>
      <c r="K4" s="87"/>
    </row>
    <row r="5" spans="2:11" ht="15" customHeight="1" thickTop="1">
      <c r="B5" s="31" t="s">
        <v>32</v>
      </c>
      <c r="C5" s="18">
        <v>1</v>
      </c>
      <c r="D5" s="20">
        <v>1</v>
      </c>
      <c r="E5" s="24">
        <v>20</v>
      </c>
      <c r="F5" s="20">
        <v>2</v>
      </c>
      <c r="G5" s="20">
        <v>1</v>
      </c>
      <c r="H5" s="20">
        <v>1</v>
      </c>
      <c r="I5" s="24">
        <v>0</v>
      </c>
      <c r="J5" s="41">
        <v>1</v>
      </c>
      <c r="K5" s="88" t="s">
        <v>41</v>
      </c>
    </row>
    <row r="6" spans="2:11" ht="15" customHeight="1" thickBot="1">
      <c r="B6" s="32" t="s">
        <v>39</v>
      </c>
      <c r="C6" s="35">
        <v>1</v>
      </c>
      <c r="D6" s="38">
        <v>1</v>
      </c>
      <c r="E6" s="37">
        <v>0</v>
      </c>
      <c r="F6" s="38">
        <v>2</v>
      </c>
      <c r="G6" s="38">
        <v>1</v>
      </c>
      <c r="H6" s="38">
        <v>1</v>
      </c>
      <c r="I6" s="37">
        <v>10</v>
      </c>
      <c r="J6" s="42">
        <v>1</v>
      </c>
      <c r="K6" s="89"/>
    </row>
    <row r="7" spans="2:11" ht="15" customHeight="1" thickTop="1">
      <c r="B7" s="30" t="s">
        <v>30</v>
      </c>
      <c r="C7" s="17">
        <v>1</v>
      </c>
      <c r="D7" s="19">
        <v>1</v>
      </c>
      <c r="E7" s="23">
        <v>20</v>
      </c>
      <c r="F7" s="19">
        <v>2</v>
      </c>
      <c r="G7" s="23">
        <v>1</v>
      </c>
      <c r="H7" s="23">
        <v>1</v>
      </c>
      <c r="I7" s="19">
        <v>1</v>
      </c>
      <c r="J7" s="21">
        <v>1</v>
      </c>
      <c r="K7" s="85" t="s">
        <v>41</v>
      </c>
    </row>
    <row r="8" spans="2:11" ht="15" customHeight="1" thickBot="1">
      <c r="B8" s="29" t="s">
        <v>38</v>
      </c>
      <c r="C8" s="34">
        <v>1</v>
      </c>
      <c r="D8" s="39">
        <v>1</v>
      </c>
      <c r="E8" s="36">
        <v>12</v>
      </c>
      <c r="F8" s="39">
        <v>2</v>
      </c>
      <c r="G8" s="36">
        <v>0</v>
      </c>
      <c r="H8" s="36">
        <v>2</v>
      </c>
      <c r="I8" s="39">
        <v>1</v>
      </c>
      <c r="J8" s="40">
        <v>1</v>
      </c>
      <c r="K8" s="87"/>
    </row>
    <row r="9" spans="2:11" ht="15" customHeight="1" thickTop="1">
      <c r="B9" s="31" t="s">
        <v>28</v>
      </c>
      <c r="C9" s="18">
        <v>1</v>
      </c>
      <c r="D9" s="20">
        <v>1</v>
      </c>
      <c r="E9" s="20">
        <v>2</v>
      </c>
      <c r="F9" s="24">
        <v>2</v>
      </c>
      <c r="G9" s="20">
        <v>1</v>
      </c>
      <c r="H9" s="20">
        <v>1</v>
      </c>
      <c r="I9" s="20">
        <v>1</v>
      </c>
      <c r="J9" s="25">
        <v>10</v>
      </c>
      <c r="K9" s="88" t="s">
        <v>41</v>
      </c>
    </row>
    <row r="10" spans="2:11" ht="15" customHeight="1" thickBot="1">
      <c r="B10" s="32" t="s">
        <v>26</v>
      </c>
      <c r="C10" s="35">
        <v>1</v>
      </c>
      <c r="D10" s="38">
        <v>1</v>
      </c>
      <c r="E10" s="38">
        <v>2</v>
      </c>
      <c r="F10" s="37">
        <v>10</v>
      </c>
      <c r="G10" s="38">
        <v>1</v>
      </c>
      <c r="H10" s="38">
        <v>1</v>
      </c>
      <c r="I10" s="38">
        <v>1</v>
      </c>
      <c r="J10" s="43">
        <v>1</v>
      </c>
      <c r="K10" s="89"/>
    </row>
    <row r="11" spans="2:11" ht="15" customHeight="1" thickTop="1">
      <c r="B11" s="30" t="s">
        <v>29</v>
      </c>
      <c r="C11" s="17">
        <v>1</v>
      </c>
      <c r="D11" s="19">
        <v>1</v>
      </c>
      <c r="E11" s="23">
        <v>20</v>
      </c>
      <c r="F11" s="19">
        <v>2</v>
      </c>
      <c r="G11" s="19">
        <v>1</v>
      </c>
      <c r="H11" s="19">
        <v>1</v>
      </c>
      <c r="I11" s="19">
        <v>1</v>
      </c>
      <c r="J11" s="26">
        <v>1</v>
      </c>
      <c r="K11" s="85" t="s">
        <v>41</v>
      </c>
    </row>
    <row r="12" spans="2:11" ht="15" customHeight="1" thickBot="1">
      <c r="B12" s="29" t="s">
        <v>37</v>
      </c>
      <c r="C12" s="34">
        <v>1</v>
      </c>
      <c r="D12" s="39">
        <v>1</v>
      </c>
      <c r="E12" s="36">
        <v>10</v>
      </c>
      <c r="F12" s="39">
        <v>2</v>
      </c>
      <c r="G12" s="39">
        <v>1</v>
      </c>
      <c r="H12" s="39">
        <v>1</v>
      </c>
      <c r="I12" s="39">
        <v>1</v>
      </c>
      <c r="J12" s="44">
        <v>0</v>
      </c>
      <c r="K12" s="87"/>
    </row>
    <row r="13" spans="2:11" ht="15" customHeight="1" thickTop="1">
      <c r="B13" s="31" t="s">
        <v>31</v>
      </c>
      <c r="C13" s="22"/>
      <c r="D13" s="24"/>
      <c r="E13" s="24"/>
      <c r="F13" s="24"/>
      <c r="G13" s="24"/>
      <c r="H13" s="24"/>
      <c r="I13" s="24"/>
      <c r="J13" s="25"/>
      <c r="K13" s="88" t="s">
        <v>41</v>
      </c>
    </row>
    <row r="14" spans="2:11" ht="15" customHeight="1" thickBot="1">
      <c r="B14" s="32" t="s">
        <v>36</v>
      </c>
      <c r="C14" s="77">
        <v>1</v>
      </c>
      <c r="D14" s="37">
        <v>1</v>
      </c>
      <c r="E14" s="37">
        <v>1</v>
      </c>
      <c r="F14" s="37">
        <v>2</v>
      </c>
      <c r="G14" s="37">
        <v>1</v>
      </c>
      <c r="H14" s="37">
        <v>20</v>
      </c>
      <c r="I14" s="37">
        <v>1</v>
      </c>
      <c r="J14" s="43">
        <v>1</v>
      </c>
      <c r="K14" s="89"/>
    </row>
    <row r="15" spans="2:11" ht="15" customHeight="1" thickTop="1">
      <c r="B15" s="30" t="s">
        <v>33</v>
      </c>
      <c r="C15" s="17">
        <v>1</v>
      </c>
      <c r="D15" s="19">
        <v>1</v>
      </c>
      <c r="E15" s="19">
        <v>10</v>
      </c>
      <c r="F15" s="23">
        <v>0</v>
      </c>
      <c r="G15" s="19">
        <v>1</v>
      </c>
      <c r="H15" s="19">
        <v>1</v>
      </c>
      <c r="I15" s="19">
        <v>1</v>
      </c>
      <c r="J15" s="26">
        <v>0</v>
      </c>
      <c r="K15" s="85" t="s">
        <v>41</v>
      </c>
    </row>
    <row r="16" spans="2:11" ht="15" customHeight="1" thickBot="1">
      <c r="B16" s="33" t="s">
        <v>35</v>
      </c>
      <c r="C16" s="34">
        <v>1</v>
      </c>
      <c r="D16" s="39">
        <v>1</v>
      </c>
      <c r="E16" s="39">
        <v>10</v>
      </c>
      <c r="F16" s="36">
        <v>2</v>
      </c>
      <c r="G16" s="39">
        <v>1</v>
      </c>
      <c r="H16" s="39">
        <v>1</v>
      </c>
      <c r="I16" s="39">
        <v>1</v>
      </c>
      <c r="J16" s="44">
        <v>1</v>
      </c>
      <c r="K16" s="86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9.5" customHeight="1"/>
    <row r="26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МатчиРос1!B3</f>
        <v>КАМАЗ-sass1954</v>
      </c>
      <c r="C1">
        <f>LEFT(МатчиРос1!K3,1)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МатчиРос1!B4</f>
        <v>СКА-Энергия-URSAlex</v>
      </c>
      <c r="C2">
        <f>RIGHT(МатчиРос1!K3,1)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МатчиРос1!B5</f>
        <v>Зенит-Farar</v>
      </c>
      <c r="C3">
        <f>LEFT(МатчиРос1!K5,1)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МатчиРос1!B6</f>
        <v>Кузбасс-Торпедовец</v>
      </c>
      <c r="C4">
        <f>RIGHT(МатчиРос1!K5,1)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МатчиРос1!B7</f>
        <v>Локомотив(М)-AlekseyShalaev</v>
      </c>
      <c r="C5">
        <f>LEFT(МатчиРос1!K7,1)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МатчиРос1!B8</f>
        <v>Амкар-Марафон</v>
      </c>
      <c r="C6">
        <f>RIGHT(МатчиРос1!K7,1)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МатчиРос1!B9</f>
        <v>Салют-saleh</v>
      </c>
      <c r="C7">
        <f>LEFT(МатчиРос1!K9,1)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МатчиРос1!B10</f>
        <v>Томь-igorocker</v>
      </c>
      <c r="C8">
        <f>RIGHT(МатчиРос1!K9,1)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МатчиРос1!B11</f>
        <v>Ростов-afa</v>
      </c>
      <c r="C9">
        <f>LEFT(МатчиРос1!K11,1)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МатчиРос1!B12</f>
        <v>Спартак(М)-amelin</v>
      </c>
      <c r="C10">
        <f>RIGHT(МатчиРос1!K11,1)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МатчиРос1!B13</f>
        <v>Рубин-SkVaL</v>
      </c>
      <c r="C11">
        <f>LEFT(МатчиРос1!K13,1)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МатчиРос1!B14</f>
        <v>Динамо(СПб)-dkdens</v>
      </c>
      <c r="C12">
        <f>RIGHT(МатчиРос1!K13,1)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МатчиРос1!B15</f>
        <v>Спартак(Нч)-alexivan</v>
      </c>
      <c r="C13">
        <f>LEFT(МатчиРос1!K15,1)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МатчиРос1!B16</f>
        <v>Динамо(Бр)-FanLoko</v>
      </c>
      <c r="C14">
        <f>RIGHT(МатчиРос1!K15,1)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8"/>
    </row>
    <row r="17" ht="12.75" hidden="1"/>
    <row r="18" ht="12.75" hidden="1"/>
    <row r="19" ht="12.75" hidden="1"/>
    <row r="20" ht="12.75" hidden="1"/>
    <row r="21" spans="2:16" ht="12.75" hidden="1">
      <c r="B21" t="s">
        <v>15</v>
      </c>
      <c r="C21">
        <v>6</v>
      </c>
      <c r="D21">
        <v>3</v>
      </c>
      <c r="E21">
        <v>0</v>
      </c>
      <c r="F21">
        <v>12</v>
      </c>
      <c r="G21">
        <v>3</v>
      </c>
      <c r="H21">
        <f>COUNTIF($O$21:$O$34,"&gt;"&amp;O21)+COUNTIF($O$21:$O21,"="&amp;O21)</f>
        <v>15</v>
      </c>
      <c r="I21">
        <f>C21+VLOOKUP($B21,$B$1:$H$16,3,0)</f>
        <v>6</v>
      </c>
      <c r="J21">
        <f>D21+VLOOKUP($B21,$B$1:$H$16,4,0)</f>
        <v>3</v>
      </c>
      <c r="K21">
        <f>E21+VLOOKUP($B21,$B$1:$H$16,5,0)</f>
        <v>0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21</v>
      </c>
      <c r="O21" t="e">
        <f>N21+(I21*0.1)+((L21-M21)*0.01)+(L21*0.001)</f>
        <v>#VALUE!</v>
      </c>
      <c r="P21" t="str">
        <f>B21</f>
        <v>Спартак(М)-amelin</v>
      </c>
    </row>
    <row r="22" spans="2:16" ht="12.75" hidden="1">
      <c r="B22" t="s">
        <v>13</v>
      </c>
      <c r="C22">
        <v>4</v>
      </c>
      <c r="D22">
        <v>5</v>
      </c>
      <c r="E22">
        <v>0</v>
      </c>
      <c r="F22">
        <v>11</v>
      </c>
      <c r="G22">
        <v>4</v>
      </c>
      <c r="H22">
        <f>COUNTIF($O$21:$O$34,"&gt;"&amp;O22)+COUNTIF($O$21:$O22,"="&amp;O22)</f>
        <v>16</v>
      </c>
      <c r="I22">
        <f aca="true" t="shared" si="0" ref="I22:I34">C22+VLOOKUP($B22,$B$1:$H$16,3,0)</f>
        <v>4</v>
      </c>
      <c r="J22">
        <f aca="true" t="shared" si="1" ref="J22:J34">D22+VLOOKUP($B22,$B$1:$H$16,4,0)</f>
        <v>5</v>
      </c>
      <c r="K22">
        <f aca="true" t="shared" si="2" ref="K22:K34">E22+VLOOKUP($B22,$B$1:$H$16,5,0)</f>
        <v>0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17</v>
      </c>
      <c r="O22" t="e">
        <f aca="true" t="shared" si="6" ref="O22:O34">N22+(I22*0.1)+((L22-M22)*0.01)+(L22*0.001)</f>
        <v>#VALUE!</v>
      </c>
      <c r="P22" t="str">
        <f aca="true" t="shared" si="7" ref="P22:P34">B22</f>
        <v>Томь-igorocker</v>
      </c>
    </row>
    <row r="23" spans="2:16" ht="12.75" hidden="1">
      <c r="B23" t="s">
        <v>22</v>
      </c>
      <c r="C23">
        <v>4</v>
      </c>
      <c r="D23">
        <v>4</v>
      </c>
      <c r="E23">
        <v>1</v>
      </c>
      <c r="F23">
        <v>11</v>
      </c>
      <c r="G23">
        <v>5</v>
      </c>
      <c r="H23">
        <f>COUNTIF($O$21:$O$34,"&gt;"&amp;O23)+COUNTIF($O$21:$O23,"="&amp;O23)</f>
        <v>17</v>
      </c>
      <c r="I23">
        <f t="shared" si="0"/>
        <v>4</v>
      </c>
      <c r="J23">
        <f t="shared" si="1"/>
        <v>4</v>
      </c>
      <c r="K23">
        <f t="shared" si="2"/>
        <v>1</v>
      </c>
      <c r="L23" t="e">
        <f t="shared" si="3"/>
        <v>#VALUE!</v>
      </c>
      <c r="M23" t="e">
        <f t="shared" si="4"/>
        <v>#VALUE!</v>
      </c>
      <c r="N23">
        <f t="shared" si="5"/>
        <v>16</v>
      </c>
      <c r="O23" t="e">
        <f t="shared" si="6"/>
        <v>#VALUE!</v>
      </c>
      <c r="P23" t="str">
        <f t="shared" si="7"/>
        <v>Локомотив(М)-AlekseyShalaev</v>
      </c>
    </row>
    <row r="24" spans="2:16" ht="12.75" hidden="1">
      <c r="B24" t="s">
        <v>18</v>
      </c>
      <c r="C24">
        <v>4</v>
      </c>
      <c r="D24">
        <v>2</v>
      </c>
      <c r="E24">
        <v>3</v>
      </c>
      <c r="F24">
        <v>11</v>
      </c>
      <c r="G24">
        <v>6</v>
      </c>
      <c r="H24">
        <f>COUNTIF($O$21:$O$34,"&gt;"&amp;O24)+COUNTIF($O$21:$O24,"="&amp;O24)</f>
        <v>18</v>
      </c>
      <c r="I24">
        <f t="shared" si="0"/>
        <v>4</v>
      </c>
      <c r="J24">
        <f t="shared" si="1"/>
        <v>2</v>
      </c>
      <c r="K24">
        <f t="shared" si="2"/>
        <v>3</v>
      </c>
      <c r="L24" t="e">
        <f t="shared" si="3"/>
        <v>#VALUE!</v>
      </c>
      <c r="M24" t="e">
        <f t="shared" si="4"/>
        <v>#VALUE!</v>
      </c>
      <c r="N24">
        <f t="shared" si="5"/>
        <v>14</v>
      </c>
      <c r="O24" t="e">
        <f t="shared" si="6"/>
        <v>#VALUE!</v>
      </c>
      <c r="P24" t="str">
        <f t="shared" si="7"/>
        <v>КАМАЗ-sass1954</v>
      </c>
    </row>
    <row r="25" spans="2:16" ht="12.75" hidden="1">
      <c r="B25" t="s">
        <v>23</v>
      </c>
      <c r="C25">
        <v>3</v>
      </c>
      <c r="D25">
        <v>5</v>
      </c>
      <c r="E25">
        <v>1</v>
      </c>
      <c r="F25">
        <v>11</v>
      </c>
      <c r="G25">
        <v>4</v>
      </c>
      <c r="H25">
        <f>COUNTIF($O$21:$O$34,"&gt;"&amp;O25)+COUNTIF($O$21:$O25,"="&amp;O25)</f>
        <v>19</v>
      </c>
      <c r="I25">
        <f t="shared" si="0"/>
        <v>3</v>
      </c>
      <c r="J25">
        <f t="shared" si="1"/>
        <v>5</v>
      </c>
      <c r="K25">
        <f t="shared" si="2"/>
        <v>1</v>
      </c>
      <c r="L25" t="e">
        <f t="shared" si="3"/>
        <v>#VALUE!</v>
      </c>
      <c r="M25" t="e">
        <f t="shared" si="4"/>
        <v>#VALUE!</v>
      </c>
      <c r="N25">
        <f t="shared" si="5"/>
        <v>14</v>
      </c>
      <c r="O25" t="e">
        <f t="shared" si="6"/>
        <v>#VALUE!</v>
      </c>
      <c r="P25" t="str">
        <f t="shared" si="7"/>
        <v>Рубин-SkVaL</v>
      </c>
    </row>
    <row r="26" spans="2:16" ht="12.75" hidden="1">
      <c r="B26" t="s">
        <v>14</v>
      </c>
      <c r="C26">
        <v>3</v>
      </c>
      <c r="D26">
        <v>3</v>
      </c>
      <c r="E26">
        <v>3</v>
      </c>
      <c r="F26">
        <v>9</v>
      </c>
      <c r="G26">
        <v>8</v>
      </c>
      <c r="H26">
        <f>COUNTIF($O$21:$O$34,"&gt;"&amp;O26)+COUNTIF($O$21:$O26,"="&amp;O26)</f>
        <v>20</v>
      </c>
      <c r="I26">
        <f t="shared" si="0"/>
        <v>3</v>
      </c>
      <c r="J26">
        <f t="shared" si="1"/>
        <v>3</v>
      </c>
      <c r="K26">
        <f t="shared" si="2"/>
        <v>3</v>
      </c>
      <c r="L26" t="e">
        <f t="shared" si="3"/>
        <v>#VALUE!</v>
      </c>
      <c r="M26" t="e">
        <f t="shared" si="4"/>
        <v>#VALUE!</v>
      </c>
      <c r="N26">
        <f t="shared" si="5"/>
        <v>12</v>
      </c>
      <c r="O26" t="e">
        <f t="shared" si="6"/>
        <v>#VALUE!</v>
      </c>
      <c r="P26" t="str">
        <f t="shared" si="7"/>
        <v>Амкар-Марафон</v>
      </c>
    </row>
    <row r="27" spans="2:16" ht="12.75" hidden="1">
      <c r="B27" t="s">
        <v>24</v>
      </c>
      <c r="C27">
        <v>3</v>
      </c>
      <c r="D27">
        <v>2</v>
      </c>
      <c r="E27">
        <v>4</v>
      </c>
      <c r="F27">
        <v>9</v>
      </c>
      <c r="G27">
        <v>10</v>
      </c>
      <c r="H27">
        <f>COUNTIF($O$21:$O$34,"&gt;"&amp;O27)+COUNTIF($O$21:$O27,"="&amp;O27)</f>
        <v>21</v>
      </c>
      <c r="I27">
        <f t="shared" si="0"/>
        <v>3</v>
      </c>
      <c r="J27">
        <f t="shared" si="1"/>
        <v>2</v>
      </c>
      <c r="K27">
        <f t="shared" si="2"/>
        <v>4</v>
      </c>
      <c r="L27" t="e">
        <f t="shared" si="3"/>
        <v>#VALUE!</v>
      </c>
      <c r="M27" t="e">
        <f t="shared" si="4"/>
        <v>#VALUE!</v>
      </c>
      <c r="N27">
        <f t="shared" si="5"/>
        <v>11</v>
      </c>
      <c r="O27" t="e">
        <f t="shared" si="6"/>
        <v>#VALUE!</v>
      </c>
      <c r="P27" t="str">
        <f t="shared" si="7"/>
        <v>Салют-saleh</v>
      </c>
    </row>
    <row r="28" spans="2:16" ht="12.75" hidden="1">
      <c r="B28" t="s">
        <v>19</v>
      </c>
      <c r="C28">
        <v>2</v>
      </c>
      <c r="D28">
        <v>5</v>
      </c>
      <c r="E28">
        <v>2</v>
      </c>
      <c r="F28">
        <v>7</v>
      </c>
      <c r="G28">
        <v>8</v>
      </c>
      <c r="H28">
        <f>COUNTIF($O$21:$O$34,"&gt;"&amp;O28)+COUNTIF($O$21:$O28,"="&amp;O28)</f>
        <v>22</v>
      </c>
      <c r="I28">
        <f t="shared" si="0"/>
        <v>2</v>
      </c>
      <c r="J28">
        <f t="shared" si="1"/>
        <v>5</v>
      </c>
      <c r="K28">
        <f t="shared" si="2"/>
        <v>2</v>
      </c>
      <c r="L28" t="e">
        <f t="shared" si="3"/>
        <v>#VALUE!</v>
      </c>
      <c r="M28" t="e">
        <f t="shared" si="4"/>
        <v>#VALUE!</v>
      </c>
      <c r="N28">
        <f t="shared" si="5"/>
        <v>11</v>
      </c>
      <c r="O28" t="e">
        <f t="shared" si="6"/>
        <v>#VALUE!</v>
      </c>
      <c r="P28" t="str">
        <f t="shared" si="7"/>
        <v>Динамо(Бр)-FanLoko</v>
      </c>
    </row>
    <row r="29" spans="2:16" ht="12.75" hidden="1">
      <c r="B29" t="s">
        <v>40</v>
      </c>
      <c r="C29">
        <v>3</v>
      </c>
      <c r="D29">
        <v>1</v>
      </c>
      <c r="E29">
        <v>5</v>
      </c>
      <c r="F29">
        <v>8</v>
      </c>
      <c r="G29">
        <v>17</v>
      </c>
      <c r="H29">
        <f>COUNTIF($O$21:$O$34,"&gt;"&amp;O29)+COUNTIF($O$21:$O29,"="&amp;O29)</f>
        <v>23</v>
      </c>
      <c r="I29">
        <f t="shared" si="0"/>
        <v>3</v>
      </c>
      <c r="J29">
        <f t="shared" si="1"/>
        <v>1</v>
      </c>
      <c r="K29">
        <f t="shared" si="2"/>
        <v>5</v>
      </c>
      <c r="L29" t="e">
        <f t="shared" si="3"/>
        <v>#VALUE!</v>
      </c>
      <c r="M29" t="e">
        <f t="shared" si="4"/>
        <v>#VALUE!</v>
      </c>
      <c r="N29">
        <f t="shared" si="5"/>
        <v>10</v>
      </c>
      <c r="O29" t="e">
        <f t="shared" si="6"/>
        <v>#VALUE!</v>
      </c>
      <c r="P29" t="str">
        <f t="shared" si="7"/>
        <v>СКА-Энергия-URSAlex</v>
      </c>
    </row>
    <row r="30" spans="2:16" ht="12.75" hidden="1">
      <c r="B30" t="s">
        <v>16</v>
      </c>
      <c r="C30">
        <v>2</v>
      </c>
      <c r="D30">
        <v>3</v>
      </c>
      <c r="E30">
        <v>4</v>
      </c>
      <c r="F30">
        <v>10</v>
      </c>
      <c r="G30">
        <v>13</v>
      </c>
      <c r="H30">
        <f>COUNTIF($O$21:$O$34,"&gt;"&amp;O30)+COUNTIF($O$21:$O30,"="&amp;O30)</f>
        <v>24</v>
      </c>
      <c r="I30">
        <f t="shared" si="0"/>
        <v>2</v>
      </c>
      <c r="J30">
        <f t="shared" si="1"/>
        <v>3</v>
      </c>
      <c r="K30">
        <f t="shared" si="2"/>
        <v>4</v>
      </c>
      <c r="L30" t="e">
        <f t="shared" si="3"/>
        <v>#VALUE!</v>
      </c>
      <c r="M30" t="e">
        <f t="shared" si="4"/>
        <v>#VALUE!</v>
      </c>
      <c r="N30">
        <f t="shared" si="5"/>
        <v>9</v>
      </c>
      <c r="O30" t="e">
        <f t="shared" si="6"/>
        <v>#VALUE!</v>
      </c>
      <c r="P30" t="str">
        <f t="shared" si="7"/>
        <v>Кузбасс-Торпедовец</v>
      </c>
    </row>
    <row r="31" spans="2:16" ht="12.75" hidden="1">
      <c r="B31" t="s">
        <v>17</v>
      </c>
      <c r="C31">
        <v>2</v>
      </c>
      <c r="D31">
        <v>3</v>
      </c>
      <c r="E31">
        <v>4</v>
      </c>
      <c r="F31">
        <v>7</v>
      </c>
      <c r="G31">
        <v>13</v>
      </c>
      <c r="H31">
        <f>COUNTIF($O$21:$O$34,"&gt;"&amp;O31)+COUNTIF($O$21:$O31,"="&amp;O31)</f>
        <v>25</v>
      </c>
      <c r="I31">
        <f t="shared" si="0"/>
        <v>2</v>
      </c>
      <c r="J31">
        <f t="shared" si="1"/>
        <v>3</v>
      </c>
      <c r="K31">
        <f t="shared" si="2"/>
        <v>4</v>
      </c>
      <c r="L31" t="e">
        <f t="shared" si="3"/>
        <v>#VALUE!</v>
      </c>
      <c r="M31" t="e">
        <f t="shared" si="4"/>
        <v>#VALUE!</v>
      </c>
      <c r="N31">
        <f t="shared" si="5"/>
        <v>9</v>
      </c>
      <c r="O31" t="e">
        <f t="shared" si="6"/>
        <v>#VALUE!</v>
      </c>
      <c r="P31" t="str">
        <f t="shared" si="7"/>
        <v>Динамо(СПб)-dkdens</v>
      </c>
    </row>
    <row r="32" spans="2:16" ht="12.75" hidden="1">
      <c r="B32" t="s">
        <v>21</v>
      </c>
      <c r="C32">
        <v>2</v>
      </c>
      <c r="D32">
        <v>2</v>
      </c>
      <c r="E32">
        <v>5</v>
      </c>
      <c r="F32">
        <v>10</v>
      </c>
      <c r="G32">
        <v>17</v>
      </c>
      <c r="H32">
        <f>COUNTIF($O$21:$O$34,"&gt;"&amp;O32)+COUNTIF($O$21:$O32,"="&amp;O32)</f>
        <v>26</v>
      </c>
      <c r="I32">
        <f t="shared" si="0"/>
        <v>2</v>
      </c>
      <c r="J32">
        <f t="shared" si="1"/>
        <v>2</v>
      </c>
      <c r="K32">
        <f t="shared" si="2"/>
        <v>5</v>
      </c>
      <c r="L32" t="e">
        <f t="shared" si="3"/>
        <v>#VALUE!</v>
      </c>
      <c r="M32" t="e">
        <f t="shared" si="4"/>
        <v>#VALUE!</v>
      </c>
      <c r="N32">
        <f t="shared" si="5"/>
        <v>8</v>
      </c>
      <c r="O32" t="e">
        <f t="shared" si="6"/>
        <v>#VALUE!</v>
      </c>
      <c r="P32" t="str">
        <f t="shared" si="7"/>
        <v>Спартак(Нч)-alexivan</v>
      </c>
    </row>
    <row r="33" spans="2:16" ht="12.75" hidden="1">
      <c r="B33" t="s">
        <v>25</v>
      </c>
      <c r="C33">
        <v>1</v>
      </c>
      <c r="D33">
        <v>4</v>
      </c>
      <c r="E33">
        <v>4</v>
      </c>
      <c r="F33">
        <v>4</v>
      </c>
      <c r="G33">
        <v>7</v>
      </c>
      <c r="H33">
        <f>COUNTIF($O$21:$O$34,"&gt;"&amp;O33)+COUNTIF($O$21:$O33,"="&amp;O33)</f>
        <v>27</v>
      </c>
      <c r="I33">
        <f t="shared" si="0"/>
        <v>1</v>
      </c>
      <c r="J33">
        <f t="shared" si="1"/>
        <v>4</v>
      </c>
      <c r="K33">
        <f t="shared" si="2"/>
        <v>4</v>
      </c>
      <c r="L33" t="e">
        <f t="shared" si="3"/>
        <v>#VALUE!</v>
      </c>
      <c r="M33" t="e">
        <f t="shared" si="4"/>
        <v>#VALUE!</v>
      </c>
      <c r="N33">
        <f t="shared" si="5"/>
        <v>7</v>
      </c>
      <c r="O33" t="e">
        <f t="shared" si="6"/>
        <v>#VALUE!</v>
      </c>
      <c r="P33" t="str">
        <f t="shared" si="7"/>
        <v>Ростов-afa</v>
      </c>
    </row>
    <row r="34" spans="2:16" ht="12.75" hidden="1">
      <c r="B34" t="s">
        <v>20</v>
      </c>
      <c r="C34">
        <v>1</v>
      </c>
      <c r="D34">
        <v>4</v>
      </c>
      <c r="E34">
        <v>4</v>
      </c>
      <c r="F34">
        <v>6</v>
      </c>
      <c r="G34">
        <v>11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4</v>
      </c>
      <c r="K34">
        <f t="shared" si="2"/>
        <v>4</v>
      </c>
      <c r="L34" t="e">
        <f t="shared" si="3"/>
        <v>#VALUE!</v>
      </c>
      <c r="M34" t="e">
        <f t="shared" si="4"/>
        <v>#VALUE!</v>
      </c>
      <c r="N34">
        <f t="shared" si="5"/>
        <v>7</v>
      </c>
      <c r="O34" t="e">
        <f t="shared" si="6"/>
        <v>#VALUE!</v>
      </c>
      <c r="P34" t="str">
        <f t="shared" si="7"/>
        <v>Зенит-Farar</v>
      </c>
    </row>
    <row r="35" ht="12.75" hidden="1"/>
    <row r="36" ht="12.75" hidden="1"/>
    <row r="37" ht="12.75" hidden="1"/>
    <row r="38" ht="13.5" hidden="1" thickBot="1"/>
    <row r="39" spans="1:10" ht="13.5" thickBot="1">
      <c r="A39" s="45" t="s">
        <v>5</v>
      </c>
      <c r="B39" s="46" t="s">
        <v>6</v>
      </c>
      <c r="C39" s="47" t="s">
        <v>7</v>
      </c>
      <c r="D39" s="47" t="s">
        <v>8</v>
      </c>
      <c r="E39" s="47" t="s">
        <v>9</v>
      </c>
      <c r="F39" s="90" t="s">
        <v>10</v>
      </c>
      <c r="G39" s="91"/>
      <c r="H39" s="92"/>
      <c r="I39" s="47" t="s">
        <v>11</v>
      </c>
      <c r="J39" s="48" t="s">
        <v>12</v>
      </c>
    </row>
    <row r="40" spans="1:10" ht="12.75">
      <c r="A40" s="49">
        <v>1</v>
      </c>
      <c r="B40" s="50" t="e">
        <f>VLOOKUP($A40,$H$21:$P$36,9,0)</f>
        <v>#N/A</v>
      </c>
      <c r="C40" s="51" t="e">
        <f>VLOOKUP($A40,$H$21:$P$36,2,0)</f>
        <v>#N/A</v>
      </c>
      <c r="D40" s="51" t="e">
        <f>VLOOKUP($A40,$H$21:$P$36,3,0)</f>
        <v>#N/A</v>
      </c>
      <c r="E40" s="51" t="e">
        <f>VLOOKUP($A40,$H$21:$P$36,4,0)</f>
        <v>#N/A</v>
      </c>
      <c r="F40" s="52" t="e">
        <f>VLOOKUP($A40,$H$21:$P$36,5,0)</f>
        <v>#N/A</v>
      </c>
      <c r="G40" s="53" t="s">
        <v>4</v>
      </c>
      <c r="H40" s="54" t="e">
        <f>VLOOKUP($A40,$H$21:$P$36,6,0)</f>
        <v>#N/A</v>
      </c>
      <c r="I40" s="51" t="e">
        <f>F40-H40</f>
        <v>#N/A</v>
      </c>
      <c r="J40" s="55" t="e">
        <f>VLOOKUP($A40,$H$21:$P$36,7,0)</f>
        <v>#N/A</v>
      </c>
    </row>
    <row r="41" spans="1:10" ht="12.75">
      <c r="A41" s="56">
        <v>2</v>
      </c>
      <c r="B41" s="57" t="e">
        <f aca="true" t="shared" si="8" ref="B41:B53">VLOOKUP($A41,$H$21:$P$36,9,0)</f>
        <v>#N/A</v>
      </c>
      <c r="C41" s="58" t="e">
        <f aca="true" t="shared" si="9" ref="C41:C53">VLOOKUP($A41,$H$21:$P$36,2,0)</f>
        <v>#N/A</v>
      </c>
      <c r="D41" s="58" t="e">
        <f aca="true" t="shared" si="10" ref="D41:D53">VLOOKUP($A41,$H$21:$P$36,3,0)</f>
        <v>#N/A</v>
      </c>
      <c r="E41" s="58" t="e">
        <f aca="true" t="shared" si="11" ref="E41:E53">VLOOKUP($A41,$H$21:$P$36,4,0)</f>
        <v>#N/A</v>
      </c>
      <c r="F41" s="59" t="e">
        <f aca="true" t="shared" si="12" ref="F41:F53">VLOOKUP($A41,$H$21:$P$36,5,0)</f>
        <v>#N/A</v>
      </c>
      <c r="G41" s="60" t="s">
        <v>4</v>
      </c>
      <c r="H41" s="61" t="e">
        <f aca="true" t="shared" si="13" ref="H41:H53">VLOOKUP($A41,$H$21:$P$36,6,0)</f>
        <v>#N/A</v>
      </c>
      <c r="I41" s="58" t="e">
        <f aca="true" t="shared" si="14" ref="I41:I53">F41-H41</f>
        <v>#N/A</v>
      </c>
      <c r="J41" s="62" t="e">
        <f aca="true" t="shared" si="15" ref="J41:J53">VLOOKUP($A41,$H$21:$P$36,7,0)</f>
        <v>#N/A</v>
      </c>
    </row>
    <row r="42" spans="1:10" ht="12.75">
      <c r="A42" s="56">
        <v>3</v>
      </c>
      <c r="B42" s="57" t="e">
        <f t="shared" si="8"/>
        <v>#N/A</v>
      </c>
      <c r="C42" s="58" t="e">
        <f t="shared" si="9"/>
        <v>#N/A</v>
      </c>
      <c r="D42" s="58" t="e">
        <f t="shared" si="10"/>
        <v>#N/A</v>
      </c>
      <c r="E42" s="58" t="e">
        <f t="shared" si="11"/>
        <v>#N/A</v>
      </c>
      <c r="F42" s="59" t="e">
        <f t="shared" si="12"/>
        <v>#N/A</v>
      </c>
      <c r="G42" s="60" t="s">
        <v>4</v>
      </c>
      <c r="H42" s="61" t="e">
        <f t="shared" si="13"/>
        <v>#N/A</v>
      </c>
      <c r="I42" s="58" t="e">
        <f t="shared" si="14"/>
        <v>#N/A</v>
      </c>
      <c r="J42" s="62" t="e">
        <f t="shared" si="15"/>
        <v>#N/A</v>
      </c>
    </row>
    <row r="43" spans="1:10" ht="12.75">
      <c r="A43" s="63">
        <v>4</v>
      </c>
      <c r="B43" s="64" t="e">
        <f t="shared" si="8"/>
        <v>#N/A</v>
      </c>
      <c r="C43" s="65" t="e">
        <f t="shared" si="9"/>
        <v>#N/A</v>
      </c>
      <c r="D43" s="65" t="e">
        <f t="shared" si="10"/>
        <v>#N/A</v>
      </c>
      <c r="E43" s="65" t="e">
        <f t="shared" si="11"/>
        <v>#N/A</v>
      </c>
      <c r="F43" s="66" t="e">
        <f t="shared" si="12"/>
        <v>#N/A</v>
      </c>
      <c r="G43" s="67" t="s">
        <v>4</v>
      </c>
      <c r="H43" s="68" t="e">
        <f t="shared" si="13"/>
        <v>#N/A</v>
      </c>
      <c r="I43" s="65" t="e">
        <f t="shared" si="14"/>
        <v>#N/A</v>
      </c>
      <c r="J43" s="69" t="e">
        <f t="shared" si="15"/>
        <v>#N/A</v>
      </c>
    </row>
    <row r="44" spans="1:10" ht="12.75">
      <c r="A44" s="63">
        <v>5</v>
      </c>
      <c r="B44" s="64" t="e">
        <f t="shared" si="8"/>
        <v>#N/A</v>
      </c>
      <c r="C44" s="65" t="e">
        <f t="shared" si="9"/>
        <v>#N/A</v>
      </c>
      <c r="D44" s="65" t="e">
        <f t="shared" si="10"/>
        <v>#N/A</v>
      </c>
      <c r="E44" s="65" t="e">
        <f t="shared" si="11"/>
        <v>#N/A</v>
      </c>
      <c r="F44" s="66" t="e">
        <f t="shared" si="12"/>
        <v>#N/A</v>
      </c>
      <c r="G44" s="67" t="s">
        <v>4</v>
      </c>
      <c r="H44" s="68" t="e">
        <f t="shared" si="13"/>
        <v>#N/A</v>
      </c>
      <c r="I44" s="65" t="e">
        <f t="shared" si="14"/>
        <v>#N/A</v>
      </c>
      <c r="J44" s="69" t="e">
        <f t="shared" si="15"/>
        <v>#N/A</v>
      </c>
    </row>
    <row r="45" spans="1:10" ht="12.75">
      <c r="A45" s="63">
        <v>6</v>
      </c>
      <c r="B45" s="64" t="e">
        <f t="shared" si="8"/>
        <v>#N/A</v>
      </c>
      <c r="C45" s="65" t="e">
        <f t="shared" si="9"/>
        <v>#N/A</v>
      </c>
      <c r="D45" s="65" t="e">
        <f t="shared" si="10"/>
        <v>#N/A</v>
      </c>
      <c r="E45" s="65" t="e">
        <f t="shared" si="11"/>
        <v>#N/A</v>
      </c>
      <c r="F45" s="66" t="e">
        <f t="shared" si="12"/>
        <v>#N/A</v>
      </c>
      <c r="G45" s="67" t="s">
        <v>4</v>
      </c>
      <c r="H45" s="68" t="e">
        <f t="shared" si="13"/>
        <v>#N/A</v>
      </c>
      <c r="I45" s="65" t="e">
        <f t="shared" si="14"/>
        <v>#N/A</v>
      </c>
      <c r="J45" s="69" t="e">
        <f t="shared" si="15"/>
        <v>#N/A</v>
      </c>
    </row>
    <row r="46" spans="1:10" ht="12.75">
      <c r="A46" s="63">
        <v>7</v>
      </c>
      <c r="B46" s="64" t="e">
        <f t="shared" si="8"/>
        <v>#N/A</v>
      </c>
      <c r="C46" s="65" t="e">
        <f t="shared" si="9"/>
        <v>#N/A</v>
      </c>
      <c r="D46" s="65" t="e">
        <f t="shared" si="10"/>
        <v>#N/A</v>
      </c>
      <c r="E46" s="65" t="e">
        <f t="shared" si="11"/>
        <v>#N/A</v>
      </c>
      <c r="F46" s="66" t="e">
        <f t="shared" si="12"/>
        <v>#N/A</v>
      </c>
      <c r="G46" s="67" t="s">
        <v>4</v>
      </c>
      <c r="H46" s="68" t="e">
        <f t="shared" si="13"/>
        <v>#N/A</v>
      </c>
      <c r="I46" s="65" t="e">
        <f t="shared" si="14"/>
        <v>#N/A</v>
      </c>
      <c r="J46" s="69" t="e">
        <f t="shared" si="15"/>
        <v>#N/A</v>
      </c>
    </row>
    <row r="47" spans="1:10" ht="12.75">
      <c r="A47" s="63">
        <v>8</v>
      </c>
      <c r="B47" s="64" t="e">
        <f t="shared" si="8"/>
        <v>#N/A</v>
      </c>
      <c r="C47" s="65" t="e">
        <f t="shared" si="9"/>
        <v>#N/A</v>
      </c>
      <c r="D47" s="65" t="e">
        <f t="shared" si="10"/>
        <v>#N/A</v>
      </c>
      <c r="E47" s="65" t="e">
        <f t="shared" si="11"/>
        <v>#N/A</v>
      </c>
      <c r="F47" s="66" t="e">
        <f t="shared" si="12"/>
        <v>#N/A</v>
      </c>
      <c r="G47" s="67" t="s">
        <v>4</v>
      </c>
      <c r="H47" s="68" t="e">
        <f t="shared" si="13"/>
        <v>#N/A</v>
      </c>
      <c r="I47" s="65" t="e">
        <f t="shared" si="14"/>
        <v>#N/A</v>
      </c>
      <c r="J47" s="69" t="e">
        <f t="shared" si="15"/>
        <v>#N/A</v>
      </c>
    </row>
    <row r="48" spans="1:10" ht="12.75">
      <c r="A48" s="63">
        <v>9</v>
      </c>
      <c r="B48" s="64" t="e">
        <f t="shared" si="8"/>
        <v>#N/A</v>
      </c>
      <c r="C48" s="65" t="e">
        <f t="shared" si="9"/>
        <v>#N/A</v>
      </c>
      <c r="D48" s="65" t="e">
        <f t="shared" si="10"/>
        <v>#N/A</v>
      </c>
      <c r="E48" s="65" t="e">
        <f t="shared" si="11"/>
        <v>#N/A</v>
      </c>
      <c r="F48" s="66" t="e">
        <f t="shared" si="12"/>
        <v>#N/A</v>
      </c>
      <c r="G48" s="67" t="s">
        <v>4</v>
      </c>
      <c r="H48" s="68" t="e">
        <f t="shared" si="13"/>
        <v>#N/A</v>
      </c>
      <c r="I48" s="65" t="e">
        <f t="shared" si="14"/>
        <v>#N/A</v>
      </c>
      <c r="J48" s="69" t="e">
        <f t="shared" si="15"/>
        <v>#N/A</v>
      </c>
    </row>
    <row r="49" spans="1:10" ht="12.75">
      <c r="A49" s="63">
        <v>10</v>
      </c>
      <c r="B49" s="64" t="e">
        <f t="shared" si="8"/>
        <v>#N/A</v>
      </c>
      <c r="C49" s="65" t="e">
        <f t="shared" si="9"/>
        <v>#N/A</v>
      </c>
      <c r="D49" s="65" t="e">
        <f t="shared" si="10"/>
        <v>#N/A</v>
      </c>
      <c r="E49" s="65" t="e">
        <f t="shared" si="11"/>
        <v>#N/A</v>
      </c>
      <c r="F49" s="66" t="e">
        <f t="shared" si="12"/>
        <v>#N/A</v>
      </c>
      <c r="G49" s="67" t="s">
        <v>4</v>
      </c>
      <c r="H49" s="68" t="e">
        <f t="shared" si="13"/>
        <v>#N/A</v>
      </c>
      <c r="I49" s="65" t="e">
        <f t="shared" si="14"/>
        <v>#N/A</v>
      </c>
      <c r="J49" s="69" t="e">
        <f t="shared" si="15"/>
        <v>#N/A</v>
      </c>
    </row>
    <row r="50" spans="1:10" ht="12.75">
      <c r="A50" s="63">
        <v>11</v>
      </c>
      <c r="B50" s="64" t="e">
        <f t="shared" si="8"/>
        <v>#N/A</v>
      </c>
      <c r="C50" s="65" t="e">
        <f t="shared" si="9"/>
        <v>#N/A</v>
      </c>
      <c r="D50" s="65" t="e">
        <f t="shared" si="10"/>
        <v>#N/A</v>
      </c>
      <c r="E50" s="65" t="e">
        <f t="shared" si="11"/>
        <v>#N/A</v>
      </c>
      <c r="F50" s="66" t="e">
        <f t="shared" si="12"/>
        <v>#N/A</v>
      </c>
      <c r="G50" s="67" t="s">
        <v>4</v>
      </c>
      <c r="H50" s="68" t="e">
        <f t="shared" si="13"/>
        <v>#N/A</v>
      </c>
      <c r="I50" s="65" t="e">
        <f t="shared" si="14"/>
        <v>#N/A</v>
      </c>
      <c r="J50" s="69" t="e">
        <f t="shared" si="15"/>
        <v>#N/A</v>
      </c>
    </row>
    <row r="51" spans="1:10" ht="12.75">
      <c r="A51" s="63">
        <v>12</v>
      </c>
      <c r="B51" s="64" t="e">
        <f t="shared" si="8"/>
        <v>#N/A</v>
      </c>
      <c r="C51" s="65" t="e">
        <f t="shared" si="9"/>
        <v>#N/A</v>
      </c>
      <c r="D51" s="65" t="e">
        <f t="shared" si="10"/>
        <v>#N/A</v>
      </c>
      <c r="E51" s="65" t="e">
        <f t="shared" si="11"/>
        <v>#N/A</v>
      </c>
      <c r="F51" s="66" t="e">
        <f t="shared" si="12"/>
        <v>#N/A</v>
      </c>
      <c r="G51" s="67" t="s">
        <v>4</v>
      </c>
      <c r="H51" s="68" t="e">
        <f t="shared" si="13"/>
        <v>#N/A</v>
      </c>
      <c r="I51" s="65" t="e">
        <f t="shared" si="14"/>
        <v>#N/A</v>
      </c>
      <c r="J51" s="69" t="e">
        <f t="shared" si="15"/>
        <v>#N/A</v>
      </c>
    </row>
    <row r="52" spans="1:10" ht="12.75">
      <c r="A52" s="63">
        <v>13</v>
      </c>
      <c r="B52" s="64" t="e">
        <f t="shared" si="8"/>
        <v>#N/A</v>
      </c>
      <c r="C52" s="65" t="e">
        <f t="shared" si="9"/>
        <v>#N/A</v>
      </c>
      <c r="D52" s="65" t="e">
        <f t="shared" si="10"/>
        <v>#N/A</v>
      </c>
      <c r="E52" s="65" t="e">
        <f t="shared" si="11"/>
        <v>#N/A</v>
      </c>
      <c r="F52" s="66" t="e">
        <f t="shared" si="12"/>
        <v>#N/A</v>
      </c>
      <c r="G52" s="67" t="s">
        <v>4</v>
      </c>
      <c r="H52" s="68" t="e">
        <f t="shared" si="13"/>
        <v>#N/A</v>
      </c>
      <c r="I52" s="65" t="e">
        <f t="shared" si="14"/>
        <v>#N/A</v>
      </c>
      <c r="J52" s="69" t="e">
        <f t="shared" si="15"/>
        <v>#N/A</v>
      </c>
    </row>
    <row r="53" spans="1:10" ht="12.75">
      <c r="A53" s="63">
        <v>14</v>
      </c>
      <c r="B53" s="64" t="e">
        <f t="shared" si="8"/>
        <v>#N/A</v>
      </c>
      <c r="C53" s="65" t="e">
        <f t="shared" si="9"/>
        <v>#N/A</v>
      </c>
      <c r="D53" s="65" t="e">
        <f t="shared" si="10"/>
        <v>#N/A</v>
      </c>
      <c r="E53" s="65" t="e">
        <f t="shared" si="11"/>
        <v>#N/A</v>
      </c>
      <c r="F53" s="66" t="e">
        <f t="shared" si="12"/>
        <v>#N/A</v>
      </c>
      <c r="G53" s="67" t="s">
        <v>4</v>
      </c>
      <c r="H53" s="68" t="e">
        <f t="shared" si="13"/>
        <v>#N/A</v>
      </c>
      <c r="I53" s="65" t="e">
        <f t="shared" si="14"/>
        <v>#N/A</v>
      </c>
      <c r="J53" s="69" t="e">
        <f t="shared" si="15"/>
        <v>#N/A</v>
      </c>
    </row>
    <row r="54" spans="1:10" ht="12.75">
      <c r="A54" s="63"/>
      <c r="B54" s="64"/>
      <c r="C54" s="65"/>
      <c r="D54" s="65"/>
      <c r="E54" s="65"/>
      <c r="F54" s="66"/>
      <c r="G54" s="67"/>
      <c r="H54" s="68"/>
      <c r="I54" s="65"/>
      <c r="J54" s="69"/>
    </row>
    <row r="55" spans="1:10" ht="13.5" thickBot="1">
      <c r="A55" s="70"/>
      <c r="B55" s="71"/>
      <c r="C55" s="72"/>
      <c r="D55" s="72"/>
      <c r="E55" s="72"/>
      <c r="F55" s="73"/>
      <c r="G55" s="74"/>
      <c r="H55" s="75"/>
      <c r="I55" s="72"/>
      <c r="J55" s="76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4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МатчиРос2!B3</f>
        <v>ЦСКА(М)-NecID</v>
      </c>
      <c r="C1">
        <f>LEFT(МатчиРос2!K3,1)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МатчиРос2!B4</f>
        <v>Авангард(К)-кипер46</v>
      </c>
      <c r="C2">
        <f>RIGHT(МатчиРос2!K3,1)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МатчиРос2!B5</f>
        <v>Сатурн-Батькович</v>
      </c>
      <c r="C3">
        <f>LEFT(МатчиРос2!K5,1)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МатчиРос2!B6</f>
        <v>Жемчужина-igor0971</v>
      </c>
      <c r="C4">
        <f>RIGHT(МатчиРос2!K5,1)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МатчиРос2!B7</f>
        <v>Север-Реклин</v>
      </c>
      <c r="C5">
        <f>LEFT(МатчиРос2!K7,1)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МатчиРос2!B8</f>
        <v>Металлург(Оскол)-ehduard-shevcov</v>
      </c>
      <c r="C6">
        <f>RIGHT(МатчиРос2!K7,1)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МатчиРос2!B9</f>
        <v>Енисей-aks</v>
      </c>
      <c r="C7">
        <f>LEFT(МатчиРос2!K9,1)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МатчиРос2!B10</f>
        <v>Губкин-Горюнович</v>
      </c>
      <c r="C8">
        <f>RIGHT(МатчиРос2!K9,1)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МатчиРос2!B11</f>
        <v>Терек-Veteran</v>
      </c>
      <c r="C9">
        <f>LEFT(МатчиРос2!K11,1)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МатчиРос2!B12</f>
        <v>Волга(Тв)-ESI2607</v>
      </c>
      <c r="C10">
        <f>RIGHT(МатчиРос2!K11,1)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МатчиРос2!B13</f>
        <v>Сибирь-chistjak</v>
      </c>
      <c r="C11">
        <f>LEFT(МатчиРос2!K13,1)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МатчиРос2!B14</f>
        <v>Алания-demik-78</v>
      </c>
      <c r="C12">
        <f>RIGHT(МатчиРос2!K13,1)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МатчиРос2!B15</f>
        <v>Динамо(М)-SERG</v>
      </c>
      <c r="C13">
        <f>LEFT(МатчиРос2!K15,1)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МатчиРос2!B16</f>
        <v>Торпедо(М)-Sergo</v>
      </c>
      <c r="C14">
        <f>RIGHT(МатчиРос2!K15,1)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8"/>
    </row>
    <row r="17" ht="12.75" hidden="1"/>
    <row r="18" ht="12.75" hidden="1"/>
    <row r="19" ht="12.75" hidden="1"/>
    <row r="20" ht="12.75" hidden="1"/>
    <row r="21" spans="2:16" ht="12.75" hidden="1">
      <c r="B21" t="s">
        <v>26</v>
      </c>
      <c r="C21">
        <v>6</v>
      </c>
      <c r="D21">
        <v>1</v>
      </c>
      <c r="E21">
        <v>2</v>
      </c>
      <c r="F21">
        <v>12</v>
      </c>
      <c r="G21">
        <v>5</v>
      </c>
      <c r="H21">
        <f>COUNTIF($O$21:$O$34,"&gt;"&amp;O21)+COUNTIF($O$21:$O21,"="&amp;O21)</f>
        <v>15</v>
      </c>
      <c r="I21">
        <f>C21+VLOOKUP($B21,$B$1:$H$16,3,0)</f>
        <v>6</v>
      </c>
      <c r="J21">
        <f>D21+VLOOKUP($B21,$B$1:$H$16,4,0)</f>
        <v>1</v>
      </c>
      <c r="K21">
        <f>E21+VLOOKUP($B21,$B$1:$H$16,5,0)</f>
        <v>2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19</v>
      </c>
      <c r="O21" t="e">
        <f>N21+(I21*0.1)+((L21-M21)*0.01)+(L21*0.001)</f>
        <v>#VALUE!</v>
      </c>
      <c r="P21" t="str">
        <f>B21</f>
        <v>Губкин-Горюнович</v>
      </c>
    </row>
    <row r="22" spans="2:16" ht="12.75" hidden="1">
      <c r="B22" t="s">
        <v>29</v>
      </c>
      <c r="C22">
        <v>5</v>
      </c>
      <c r="D22">
        <v>4</v>
      </c>
      <c r="E22">
        <v>0</v>
      </c>
      <c r="F22">
        <v>12</v>
      </c>
      <c r="G22">
        <v>6</v>
      </c>
      <c r="H22">
        <f>COUNTIF($O$21:$O$34,"&gt;"&amp;O22)+COUNTIF($O$21:$O22,"="&amp;O22)</f>
        <v>16</v>
      </c>
      <c r="I22">
        <f aca="true" t="shared" si="0" ref="I22:I34">C22+VLOOKUP($B22,$B$1:$H$16,3,0)</f>
        <v>5</v>
      </c>
      <c r="J22">
        <f aca="true" t="shared" si="1" ref="J22:J34">D22+VLOOKUP($B22,$B$1:$H$16,4,0)</f>
        <v>4</v>
      </c>
      <c r="K22">
        <f aca="true" t="shared" si="2" ref="K22:K34">E22+VLOOKUP($B22,$B$1:$H$16,5,0)</f>
        <v>0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19</v>
      </c>
      <c r="O22" t="e">
        <f aca="true" t="shared" si="6" ref="O22:O34">N22+(I22*0.1)+((L22-M22)*0.01)+(L22*0.001)</f>
        <v>#VALUE!</v>
      </c>
      <c r="P22" t="str">
        <f aca="true" t="shared" si="7" ref="P22:P34">B22</f>
        <v>Терек-Veteran</v>
      </c>
    </row>
    <row r="23" spans="2:16" ht="12.75" hidden="1">
      <c r="B23" t="s">
        <v>37</v>
      </c>
      <c r="C23">
        <v>5</v>
      </c>
      <c r="D23">
        <v>2</v>
      </c>
      <c r="E23">
        <v>2</v>
      </c>
      <c r="F23">
        <v>10</v>
      </c>
      <c r="G23">
        <v>3</v>
      </c>
      <c r="H23">
        <f>COUNTIF($O$21:$O$34,"&gt;"&amp;O23)+COUNTIF($O$21:$O23,"="&amp;O23)</f>
        <v>17</v>
      </c>
      <c r="I23">
        <f t="shared" si="0"/>
        <v>5</v>
      </c>
      <c r="J23">
        <f t="shared" si="1"/>
        <v>2</v>
      </c>
      <c r="K23">
        <f t="shared" si="2"/>
        <v>2</v>
      </c>
      <c r="L23" t="e">
        <f t="shared" si="3"/>
        <v>#VALUE!</v>
      </c>
      <c r="M23" t="e">
        <f t="shared" si="4"/>
        <v>#VALUE!</v>
      </c>
      <c r="N23">
        <f t="shared" si="5"/>
        <v>17</v>
      </c>
      <c r="O23" t="e">
        <f t="shared" si="6"/>
        <v>#VALUE!</v>
      </c>
      <c r="P23" t="str">
        <f t="shared" si="7"/>
        <v>Волга(Тв)-ESI2607</v>
      </c>
    </row>
    <row r="24" spans="2:16" ht="12.75" hidden="1">
      <c r="B24" t="s">
        <v>27</v>
      </c>
      <c r="C24">
        <v>5</v>
      </c>
      <c r="D24">
        <v>1</v>
      </c>
      <c r="E24">
        <v>3</v>
      </c>
      <c r="F24">
        <v>14</v>
      </c>
      <c r="G24">
        <v>8</v>
      </c>
      <c r="H24">
        <f>COUNTIF($O$21:$O$34,"&gt;"&amp;O24)+COUNTIF($O$21:$O24,"="&amp;O24)</f>
        <v>18</v>
      </c>
      <c r="I24">
        <f t="shared" si="0"/>
        <v>5</v>
      </c>
      <c r="J24">
        <f t="shared" si="1"/>
        <v>1</v>
      </c>
      <c r="K24">
        <f t="shared" si="2"/>
        <v>3</v>
      </c>
      <c r="L24" t="e">
        <f t="shared" si="3"/>
        <v>#VALUE!</v>
      </c>
      <c r="M24" t="e">
        <f t="shared" si="4"/>
        <v>#VALUE!</v>
      </c>
      <c r="N24">
        <f t="shared" si="5"/>
        <v>16</v>
      </c>
      <c r="O24" t="e">
        <f t="shared" si="6"/>
        <v>#VALUE!</v>
      </c>
      <c r="P24" t="str">
        <f t="shared" si="7"/>
        <v>Авангард(К)-кипер46</v>
      </c>
    </row>
    <row r="25" spans="2:16" ht="12.75" hidden="1">
      <c r="B25" t="s">
        <v>31</v>
      </c>
      <c r="C25">
        <v>4</v>
      </c>
      <c r="D25">
        <v>3</v>
      </c>
      <c r="E25">
        <v>2</v>
      </c>
      <c r="F25">
        <v>10</v>
      </c>
      <c r="G25">
        <v>10</v>
      </c>
      <c r="H25">
        <f>COUNTIF($O$21:$O$34,"&gt;"&amp;O25)+COUNTIF($O$21:$O25,"="&amp;O25)</f>
        <v>19</v>
      </c>
      <c r="I25">
        <f t="shared" si="0"/>
        <v>4</v>
      </c>
      <c r="J25">
        <f t="shared" si="1"/>
        <v>3</v>
      </c>
      <c r="K25">
        <f t="shared" si="2"/>
        <v>2</v>
      </c>
      <c r="L25" t="e">
        <f t="shared" si="3"/>
        <v>#VALUE!</v>
      </c>
      <c r="M25" t="e">
        <f t="shared" si="4"/>
        <v>#VALUE!</v>
      </c>
      <c r="N25">
        <f t="shared" si="5"/>
        <v>15</v>
      </c>
      <c r="O25" t="e">
        <f t="shared" si="6"/>
        <v>#VALUE!</v>
      </c>
      <c r="P25" t="str">
        <f t="shared" si="7"/>
        <v>Сибирь-chistjak</v>
      </c>
    </row>
    <row r="26" spans="2:16" ht="12.75" hidden="1">
      <c r="B26" t="s">
        <v>35</v>
      </c>
      <c r="C26">
        <v>4</v>
      </c>
      <c r="D26">
        <v>2</v>
      </c>
      <c r="E26">
        <v>3</v>
      </c>
      <c r="F26">
        <v>10</v>
      </c>
      <c r="G26">
        <v>6</v>
      </c>
      <c r="H26">
        <f>COUNTIF($O$21:$O$34,"&gt;"&amp;O26)+COUNTIF($O$21:$O26,"="&amp;O26)</f>
        <v>20</v>
      </c>
      <c r="I26">
        <f t="shared" si="0"/>
        <v>4</v>
      </c>
      <c r="J26">
        <f t="shared" si="1"/>
        <v>2</v>
      </c>
      <c r="K26">
        <f t="shared" si="2"/>
        <v>3</v>
      </c>
      <c r="L26" t="e">
        <f t="shared" si="3"/>
        <v>#VALUE!</v>
      </c>
      <c r="M26" t="e">
        <f t="shared" si="4"/>
        <v>#VALUE!</v>
      </c>
      <c r="N26">
        <f t="shared" si="5"/>
        <v>14</v>
      </c>
      <c r="O26" t="e">
        <f t="shared" si="6"/>
        <v>#VALUE!</v>
      </c>
      <c r="P26" t="str">
        <f t="shared" si="7"/>
        <v>Торпедо(М)-Sergo</v>
      </c>
    </row>
    <row r="27" spans="2:16" ht="12.75" hidden="1">
      <c r="B27" t="s">
        <v>32</v>
      </c>
      <c r="C27">
        <v>3</v>
      </c>
      <c r="D27">
        <v>2</v>
      </c>
      <c r="E27">
        <v>4</v>
      </c>
      <c r="F27">
        <v>7</v>
      </c>
      <c r="G27">
        <v>6</v>
      </c>
      <c r="H27">
        <f>COUNTIF($O$21:$O$34,"&gt;"&amp;O27)+COUNTIF($O$21:$O27,"="&amp;O27)</f>
        <v>21</v>
      </c>
      <c r="I27">
        <f t="shared" si="0"/>
        <v>3</v>
      </c>
      <c r="J27">
        <f t="shared" si="1"/>
        <v>2</v>
      </c>
      <c r="K27">
        <f t="shared" si="2"/>
        <v>4</v>
      </c>
      <c r="L27" t="e">
        <f t="shared" si="3"/>
        <v>#VALUE!</v>
      </c>
      <c r="M27" t="e">
        <f t="shared" si="4"/>
        <v>#VALUE!</v>
      </c>
      <c r="N27">
        <f t="shared" si="5"/>
        <v>11</v>
      </c>
      <c r="O27" t="e">
        <f t="shared" si="6"/>
        <v>#VALUE!</v>
      </c>
      <c r="P27" t="str">
        <f t="shared" si="7"/>
        <v>Сатурн-Батькович</v>
      </c>
    </row>
    <row r="28" spans="2:16" ht="12.75" hidden="1">
      <c r="B28" t="s">
        <v>36</v>
      </c>
      <c r="C28">
        <v>3</v>
      </c>
      <c r="D28">
        <v>2</v>
      </c>
      <c r="E28">
        <v>4</v>
      </c>
      <c r="F28">
        <v>11</v>
      </c>
      <c r="G28">
        <v>11</v>
      </c>
      <c r="H28">
        <f>COUNTIF($O$21:$O$34,"&gt;"&amp;O28)+COUNTIF($O$21:$O28,"="&amp;O28)</f>
        <v>22</v>
      </c>
      <c r="I28">
        <f t="shared" si="0"/>
        <v>3</v>
      </c>
      <c r="J28">
        <f t="shared" si="1"/>
        <v>2</v>
      </c>
      <c r="K28">
        <f t="shared" si="2"/>
        <v>4</v>
      </c>
      <c r="L28" t="e">
        <f t="shared" si="3"/>
        <v>#VALUE!</v>
      </c>
      <c r="M28" t="e">
        <f t="shared" si="4"/>
        <v>#VALUE!</v>
      </c>
      <c r="N28">
        <f t="shared" si="5"/>
        <v>11</v>
      </c>
      <c r="O28" t="e">
        <f t="shared" si="6"/>
        <v>#VALUE!</v>
      </c>
      <c r="P28" t="str">
        <f t="shared" si="7"/>
        <v>Алания-demik-78</v>
      </c>
    </row>
    <row r="29" spans="2:16" ht="12.75" hidden="1">
      <c r="B29" t="s">
        <v>38</v>
      </c>
      <c r="C29">
        <v>3</v>
      </c>
      <c r="D29">
        <v>2</v>
      </c>
      <c r="E29">
        <v>4</v>
      </c>
      <c r="F29">
        <v>9</v>
      </c>
      <c r="G29">
        <v>9</v>
      </c>
      <c r="H29">
        <f>COUNTIF($O$21:$O$34,"&gt;"&amp;O29)+COUNTIF($O$21:$O29,"="&amp;O29)</f>
        <v>23</v>
      </c>
      <c r="I29">
        <f t="shared" si="0"/>
        <v>3</v>
      </c>
      <c r="J29">
        <f t="shared" si="1"/>
        <v>2</v>
      </c>
      <c r="K29">
        <f t="shared" si="2"/>
        <v>4</v>
      </c>
      <c r="L29" t="e">
        <f t="shared" si="3"/>
        <v>#VALUE!</v>
      </c>
      <c r="M29" t="e">
        <f t="shared" si="4"/>
        <v>#VALUE!</v>
      </c>
      <c r="N29">
        <f t="shared" si="5"/>
        <v>11</v>
      </c>
      <c r="O29" t="e">
        <f t="shared" si="6"/>
        <v>#VALUE!</v>
      </c>
      <c r="P29" t="str">
        <f t="shared" si="7"/>
        <v>Металлург(Оскол)-ehduard-shevcov</v>
      </c>
    </row>
    <row r="30" spans="2:16" ht="12.75" hidden="1">
      <c r="B30" t="s">
        <v>28</v>
      </c>
      <c r="C30">
        <v>3</v>
      </c>
      <c r="D30">
        <v>2</v>
      </c>
      <c r="E30">
        <v>4</v>
      </c>
      <c r="F30">
        <v>7</v>
      </c>
      <c r="G30">
        <v>12</v>
      </c>
      <c r="H30">
        <f>COUNTIF($O$21:$O$34,"&gt;"&amp;O30)+COUNTIF($O$21:$O30,"="&amp;O30)</f>
        <v>24</v>
      </c>
      <c r="I30">
        <f t="shared" si="0"/>
        <v>3</v>
      </c>
      <c r="J30">
        <f t="shared" si="1"/>
        <v>2</v>
      </c>
      <c r="K30">
        <f t="shared" si="2"/>
        <v>4</v>
      </c>
      <c r="L30" t="e">
        <f t="shared" si="3"/>
        <v>#VALUE!</v>
      </c>
      <c r="M30" t="e">
        <f t="shared" si="4"/>
        <v>#VALUE!</v>
      </c>
      <c r="N30">
        <f t="shared" si="5"/>
        <v>11</v>
      </c>
      <c r="O30" t="e">
        <f t="shared" si="6"/>
        <v>#VALUE!</v>
      </c>
      <c r="P30" t="str">
        <f t="shared" si="7"/>
        <v>Енисей-aks</v>
      </c>
    </row>
    <row r="31" spans="2:16" ht="12.75" hidden="1">
      <c r="B31" t="s">
        <v>34</v>
      </c>
      <c r="C31">
        <v>2</v>
      </c>
      <c r="D31">
        <v>4</v>
      </c>
      <c r="E31">
        <v>3</v>
      </c>
      <c r="F31">
        <v>5</v>
      </c>
      <c r="G31">
        <v>9</v>
      </c>
      <c r="H31">
        <f>COUNTIF($O$21:$O$34,"&gt;"&amp;O31)+COUNTIF($O$21:$O31,"="&amp;O31)</f>
        <v>25</v>
      </c>
      <c r="I31">
        <f t="shared" si="0"/>
        <v>2</v>
      </c>
      <c r="J31">
        <f t="shared" si="1"/>
        <v>4</v>
      </c>
      <c r="K31">
        <f t="shared" si="2"/>
        <v>3</v>
      </c>
      <c r="L31" t="e">
        <f t="shared" si="3"/>
        <v>#VALUE!</v>
      </c>
      <c r="M31" t="e">
        <f t="shared" si="4"/>
        <v>#VALUE!</v>
      </c>
      <c r="N31">
        <f t="shared" si="5"/>
        <v>10</v>
      </c>
      <c r="O31" t="e">
        <f t="shared" si="6"/>
        <v>#VALUE!</v>
      </c>
      <c r="P31" t="str">
        <f t="shared" si="7"/>
        <v>ЦСКА(М)-NecID</v>
      </c>
    </row>
    <row r="32" spans="2:16" ht="12.75" hidden="1">
      <c r="B32" t="s">
        <v>33</v>
      </c>
      <c r="C32">
        <v>2</v>
      </c>
      <c r="D32">
        <v>2</v>
      </c>
      <c r="E32">
        <v>5</v>
      </c>
      <c r="F32">
        <v>8</v>
      </c>
      <c r="G32">
        <v>10</v>
      </c>
      <c r="H32">
        <f>COUNTIF($O$21:$O$34,"&gt;"&amp;O32)+COUNTIF($O$21:$O32,"="&amp;O32)</f>
        <v>26</v>
      </c>
      <c r="I32">
        <f t="shared" si="0"/>
        <v>2</v>
      </c>
      <c r="J32">
        <f t="shared" si="1"/>
        <v>2</v>
      </c>
      <c r="K32">
        <f t="shared" si="2"/>
        <v>5</v>
      </c>
      <c r="L32" t="e">
        <f t="shared" si="3"/>
        <v>#VALUE!</v>
      </c>
      <c r="M32" t="e">
        <f t="shared" si="4"/>
        <v>#VALUE!</v>
      </c>
      <c r="N32">
        <f t="shared" si="5"/>
        <v>8</v>
      </c>
      <c r="O32" t="e">
        <f t="shared" si="6"/>
        <v>#VALUE!</v>
      </c>
      <c r="P32" t="str">
        <f t="shared" si="7"/>
        <v>Динамо(М)-SERG</v>
      </c>
    </row>
    <row r="33" spans="2:16" ht="12.75" hidden="1">
      <c r="B33" t="s">
        <v>39</v>
      </c>
      <c r="C33">
        <v>2</v>
      </c>
      <c r="D33">
        <v>1</v>
      </c>
      <c r="E33">
        <v>6</v>
      </c>
      <c r="F33">
        <v>3</v>
      </c>
      <c r="G33">
        <v>16</v>
      </c>
      <c r="H33">
        <f>COUNTIF($O$21:$O$34,"&gt;"&amp;O33)+COUNTIF($O$21:$O33,"="&amp;O33)</f>
        <v>27</v>
      </c>
      <c r="I33">
        <f t="shared" si="0"/>
        <v>2</v>
      </c>
      <c r="J33">
        <f t="shared" si="1"/>
        <v>1</v>
      </c>
      <c r="K33">
        <f t="shared" si="2"/>
        <v>6</v>
      </c>
      <c r="L33" t="e">
        <f t="shared" si="3"/>
        <v>#VALUE!</v>
      </c>
      <c r="M33" t="e">
        <f t="shared" si="4"/>
        <v>#VALUE!</v>
      </c>
      <c r="N33">
        <f t="shared" si="5"/>
        <v>7</v>
      </c>
      <c r="O33" t="e">
        <f t="shared" si="6"/>
        <v>#VALUE!</v>
      </c>
      <c r="P33" t="str">
        <f t="shared" si="7"/>
        <v>Жемчужина-igor0971</v>
      </c>
    </row>
    <row r="34" spans="2:16" ht="12.75" hidden="1">
      <c r="B34" t="s">
        <v>30</v>
      </c>
      <c r="C34">
        <v>1</v>
      </c>
      <c r="D34">
        <v>2</v>
      </c>
      <c r="E34">
        <v>6</v>
      </c>
      <c r="F34">
        <v>9</v>
      </c>
      <c r="G34">
        <v>16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2</v>
      </c>
      <c r="K34">
        <f t="shared" si="2"/>
        <v>6</v>
      </c>
      <c r="L34" t="e">
        <f t="shared" si="3"/>
        <v>#VALUE!</v>
      </c>
      <c r="M34" t="e">
        <f t="shared" si="4"/>
        <v>#VALUE!</v>
      </c>
      <c r="N34">
        <f t="shared" si="5"/>
        <v>5</v>
      </c>
      <c r="O34" t="e">
        <f t="shared" si="6"/>
        <v>#VALUE!</v>
      </c>
      <c r="P34" t="str">
        <f t="shared" si="7"/>
        <v>Север-Реклин</v>
      </c>
    </row>
    <row r="35" ht="12.75" hidden="1"/>
    <row r="36" ht="12.75" hidden="1"/>
    <row r="37" ht="12.75" hidden="1"/>
    <row r="38" ht="13.5" hidden="1" thickBot="1"/>
    <row r="39" spans="1:10" ht="13.5" thickBot="1">
      <c r="A39" s="45" t="s">
        <v>5</v>
      </c>
      <c r="B39" s="46" t="s">
        <v>6</v>
      </c>
      <c r="C39" s="47" t="s">
        <v>7</v>
      </c>
      <c r="D39" s="47" t="s">
        <v>8</v>
      </c>
      <c r="E39" s="47" t="s">
        <v>9</v>
      </c>
      <c r="F39" s="90" t="s">
        <v>10</v>
      </c>
      <c r="G39" s="91"/>
      <c r="H39" s="92"/>
      <c r="I39" s="47" t="s">
        <v>11</v>
      </c>
      <c r="J39" s="48" t="s">
        <v>12</v>
      </c>
    </row>
    <row r="40" spans="1:10" ht="12.75">
      <c r="A40" s="49">
        <v>1</v>
      </c>
      <c r="B40" s="50" t="e">
        <f>VLOOKUP($A40,$H$21:$P$36,9,0)</f>
        <v>#N/A</v>
      </c>
      <c r="C40" s="51" t="e">
        <f>VLOOKUP($A40,$H$21:$P$36,2,0)</f>
        <v>#N/A</v>
      </c>
      <c r="D40" s="51" t="e">
        <f>VLOOKUP($A40,$H$21:$P$36,3,0)</f>
        <v>#N/A</v>
      </c>
      <c r="E40" s="51" t="e">
        <f>VLOOKUP($A40,$H$21:$P$36,4,0)</f>
        <v>#N/A</v>
      </c>
      <c r="F40" s="52" t="e">
        <f>VLOOKUP($A40,$H$21:$P$36,5,0)</f>
        <v>#N/A</v>
      </c>
      <c r="G40" s="53" t="s">
        <v>4</v>
      </c>
      <c r="H40" s="54" t="e">
        <f>VLOOKUP($A40,$H$21:$P$36,6,0)</f>
        <v>#N/A</v>
      </c>
      <c r="I40" s="51" t="e">
        <f>F40-H40</f>
        <v>#N/A</v>
      </c>
      <c r="J40" s="55" t="e">
        <f>VLOOKUP($A40,$H$21:$P$36,7,0)</f>
        <v>#N/A</v>
      </c>
    </row>
    <row r="41" spans="1:10" ht="12.75">
      <c r="A41" s="56">
        <v>2</v>
      </c>
      <c r="B41" s="57" t="e">
        <f aca="true" t="shared" si="8" ref="B41:B53">VLOOKUP($A41,$H$21:$P$36,9,0)</f>
        <v>#N/A</v>
      </c>
      <c r="C41" s="58" t="e">
        <f aca="true" t="shared" si="9" ref="C41:C53">VLOOKUP($A41,$H$21:$P$36,2,0)</f>
        <v>#N/A</v>
      </c>
      <c r="D41" s="58" t="e">
        <f aca="true" t="shared" si="10" ref="D41:D53">VLOOKUP($A41,$H$21:$P$36,3,0)</f>
        <v>#N/A</v>
      </c>
      <c r="E41" s="58" t="e">
        <f aca="true" t="shared" si="11" ref="E41:E53">VLOOKUP($A41,$H$21:$P$36,4,0)</f>
        <v>#N/A</v>
      </c>
      <c r="F41" s="59" t="e">
        <f aca="true" t="shared" si="12" ref="F41:F53">VLOOKUP($A41,$H$21:$P$36,5,0)</f>
        <v>#N/A</v>
      </c>
      <c r="G41" s="60" t="s">
        <v>4</v>
      </c>
      <c r="H41" s="61" t="e">
        <f aca="true" t="shared" si="13" ref="H41:H53">VLOOKUP($A41,$H$21:$P$36,6,0)</f>
        <v>#N/A</v>
      </c>
      <c r="I41" s="58" t="e">
        <f aca="true" t="shared" si="14" ref="I41:I53">F41-H41</f>
        <v>#N/A</v>
      </c>
      <c r="J41" s="62" t="e">
        <f aca="true" t="shared" si="15" ref="J41:J53">VLOOKUP($A41,$H$21:$P$36,7,0)</f>
        <v>#N/A</v>
      </c>
    </row>
    <row r="42" spans="1:10" ht="12.75">
      <c r="A42" s="56">
        <v>3</v>
      </c>
      <c r="B42" s="57" t="e">
        <f t="shared" si="8"/>
        <v>#N/A</v>
      </c>
      <c r="C42" s="58" t="e">
        <f t="shared" si="9"/>
        <v>#N/A</v>
      </c>
      <c r="D42" s="58" t="e">
        <f t="shared" si="10"/>
        <v>#N/A</v>
      </c>
      <c r="E42" s="58" t="e">
        <f t="shared" si="11"/>
        <v>#N/A</v>
      </c>
      <c r="F42" s="59" t="e">
        <f t="shared" si="12"/>
        <v>#N/A</v>
      </c>
      <c r="G42" s="60" t="s">
        <v>4</v>
      </c>
      <c r="H42" s="61" t="e">
        <f t="shared" si="13"/>
        <v>#N/A</v>
      </c>
      <c r="I42" s="58" t="e">
        <f t="shared" si="14"/>
        <v>#N/A</v>
      </c>
      <c r="J42" s="62" t="e">
        <f t="shared" si="15"/>
        <v>#N/A</v>
      </c>
    </row>
    <row r="43" spans="1:10" ht="12.75">
      <c r="A43" s="63">
        <v>4</v>
      </c>
      <c r="B43" s="64" t="e">
        <f t="shared" si="8"/>
        <v>#N/A</v>
      </c>
      <c r="C43" s="65" t="e">
        <f t="shared" si="9"/>
        <v>#N/A</v>
      </c>
      <c r="D43" s="65" t="e">
        <f t="shared" si="10"/>
        <v>#N/A</v>
      </c>
      <c r="E43" s="65" t="e">
        <f t="shared" si="11"/>
        <v>#N/A</v>
      </c>
      <c r="F43" s="66" t="e">
        <f t="shared" si="12"/>
        <v>#N/A</v>
      </c>
      <c r="G43" s="67" t="s">
        <v>4</v>
      </c>
      <c r="H43" s="68" t="e">
        <f t="shared" si="13"/>
        <v>#N/A</v>
      </c>
      <c r="I43" s="65" t="e">
        <f t="shared" si="14"/>
        <v>#N/A</v>
      </c>
      <c r="J43" s="69" t="e">
        <f t="shared" si="15"/>
        <v>#N/A</v>
      </c>
    </row>
    <row r="44" spans="1:10" ht="12.75">
      <c r="A44" s="63">
        <v>5</v>
      </c>
      <c r="B44" s="64" t="e">
        <f t="shared" si="8"/>
        <v>#N/A</v>
      </c>
      <c r="C44" s="65" t="e">
        <f t="shared" si="9"/>
        <v>#N/A</v>
      </c>
      <c r="D44" s="65" t="e">
        <f t="shared" si="10"/>
        <v>#N/A</v>
      </c>
      <c r="E44" s="65" t="e">
        <f t="shared" si="11"/>
        <v>#N/A</v>
      </c>
      <c r="F44" s="66" t="e">
        <f t="shared" si="12"/>
        <v>#N/A</v>
      </c>
      <c r="G44" s="67" t="s">
        <v>4</v>
      </c>
      <c r="H44" s="68" t="e">
        <f t="shared" si="13"/>
        <v>#N/A</v>
      </c>
      <c r="I44" s="65" t="e">
        <f t="shared" si="14"/>
        <v>#N/A</v>
      </c>
      <c r="J44" s="69" t="e">
        <f t="shared" si="15"/>
        <v>#N/A</v>
      </c>
    </row>
    <row r="45" spans="1:10" ht="12.75">
      <c r="A45" s="63">
        <v>6</v>
      </c>
      <c r="B45" s="64" t="e">
        <f t="shared" si="8"/>
        <v>#N/A</v>
      </c>
      <c r="C45" s="65" t="e">
        <f t="shared" si="9"/>
        <v>#N/A</v>
      </c>
      <c r="D45" s="65" t="e">
        <f t="shared" si="10"/>
        <v>#N/A</v>
      </c>
      <c r="E45" s="65" t="e">
        <f t="shared" si="11"/>
        <v>#N/A</v>
      </c>
      <c r="F45" s="66" t="e">
        <f t="shared" si="12"/>
        <v>#N/A</v>
      </c>
      <c r="G45" s="67" t="s">
        <v>4</v>
      </c>
      <c r="H45" s="68" t="e">
        <f t="shared" si="13"/>
        <v>#N/A</v>
      </c>
      <c r="I45" s="65" t="e">
        <f t="shared" si="14"/>
        <v>#N/A</v>
      </c>
      <c r="J45" s="69" t="e">
        <f t="shared" si="15"/>
        <v>#N/A</v>
      </c>
    </row>
    <row r="46" spans="1:10" ht="12.75">
      <c r="A46" s="63">
        <v>7</v>
      </c>
      <c r="B46" s="64" t="e">
        <f t="shared" si="8"/>
        <v>#N/A</v>
      </c>
      <c r="C46" s="65" t="e">
        <f t="shared" si="9"/>
        <v>#N/A</v>
      </c>
      <c r="D46" s="65" t="e">
        <f t="shared" si="10"/>
        <v>#N/A</v>
      </c>
      <c r="E46" s="65" t="e">
        <f t="shared" si="11"/>
        <v>#N/A</v>
      </c>
      <c r="F46" s="66" t="e">
        <f t="shared" si="12"/>
        <v>#N/A</v>
      </c>
      <c r="G46" s="67" t="s">
        <v>4</v>
      </c>
      <c r="H46" s="68" t="e">
        <f t="shared" si="13"/>
        <v>#N/A</v>
      </c>
      <c r="I46" s="65" t="e">
        <f t="shared" si="14"/>
        <v>#N/A</v>
      </c>
      <c r="J46" s="69" t="e">
        <f t="shared" si="15"/>
        <v>#N/A</v>
      </c>
    </row>
    <row r="47" spans="1:10" ht="12.75">
      <c r="A47" s="63">
        <v>8</v>
      </c>
      <c r="B47" s="64" t="e">
        <f t="shared" si="8"/>
        <v>#N/A</v>
      </c>
      <c r="C47" s="65" t="e">
        <f t="shared" si="9"/>
        <v>#N/A</v>
      </c>
      <c r="D47" s="65" t="e">
        <f t="shared" si="10"/>
        <v>#N/A</v>
      </c>
      <c r="E47" s="65" t="e">
        <f t="shared" si="11"/>
        <v>#N/A</v>
      </c>
      <c r="F47" s="66" t="e">
        <f t="shared" si="12"/>
        <v>#N/A</v>
      </c>
      <c r="G47" s="67" t="s">
        <v>4</v>
      </c>
      <c r="H47" s="68" t="e">
        <f t="shared" si="13"/>
        <v>#N/A</v>
      </c>
      <c r="I47" s="65" t="e">
        <f t="shared" si="14"/>
        <v>#N/A</v>
      </c>
      <c r="J47" s="69" t="e">
        <f t="shared" si="15"/>
        <v>#N/A</v>
      </c>
    </row>
    <row r="48" spans="1:10" ht="12.75">
      <c r="A48" s="63">
        <v>9</v>
      </c>
      <c r="B48" s="64" t="e">
        <f t="shared" si="8"/>
        <v>#N/A</v>
      </c>
      <c r="C48" s="65" t="e">
        <f t="shared" si="9"/>
        <v>#N/A</v>
      </c>
      <c r="D48" s="65" t="e">
        <f t="shared" si="10"/>
        <v>#N/A</v>
      </c>
      <c r="E48" s="65" t="e">
        <f t="shared" si="11"/>
        <v>#N/A</v>
      </c>
      <c r="F48" s="66" t="e">
        <f t="shared" si="12"/>
        <v>#N/A</v>
      </c>
      <c r="G48" s="67" t="s">
        <v>4</v>
      </c>
      <c r="H48" s="68" t="e">
        <f t="shared" si="13"/>
        <v>#N/A</v>
      </c>
      <c r="I48" s="65" t="e">
        <f t="shared" si="14"/>
        <v>#N/A</v>
      </c>
      <c r="J48" s="69" t="e">
        <f t="shared" si="15"/>
        <v>#N/A</v>
      </c>
    </row>
    <row r="49" spans="1:10" ht="12.75">
      <c r="A49" s="63">
        <v>10</v>
      </c>
      <c r="B49" s="64" t="e">
        <f t="shared" si="8"/>
        <v>#N/A</v>
      </c>
      <c r="C49" s="65" t="e">
        <f t="shared" si="9"/>
        <v>#N/A</v>
      </c>
      <c r="D49" s="65" t="e">
        <f t="shared" si="10"/>
        <v>#N/A</v>
      </c>
      <c r="E49" s="65" t="e">
        <f t="shared" si="11"/>
        <v>#N/A</v>
      </c>
      <c r="F49" s="66" t="e">
        <f t="shared" si="12"/>
        <v>#N/A</v>
      </c>
      <c r="G49" s="67" t="s">
        <v>4</v>
      </c>
      <c r="H49" s="68" t="e">
        <f t="shared" si="13"/>
        <v>#N/A</v>
      </c>
      <c r="I49" s="65" t="e">
        <f t="shared" si="14"/>
        <v>#N/A</v>
      </c>
      <c r="J49" s="69" t="e">
        <f t="shared" si="15"/>
        <v>#N/A</v>
      </c>
    </row>
    <row r="50" spans="1:10" ht="12.75">
      <c r="A50" s="63">
        <v>11</v>
      </c>
      <c r="B50" s="64" t="e">
        <f t="shared" si="8"/>
        <v>#N/A</v>
      </c>
      <c r="C50" s="65" t="e">
        <f t="shared" si="9"/>
        <v>#N/A</v>
      </c>
      <c r="D50" s="65" t="e">
        <f t="shared" si="10"/>
        <v>#N/A</v>
      </c>
      <c r="E50" s="65" t="e">
        <f t="shared" si="11"/>
        <v>#N/A</v>
      </c>
      <c r="F50" s="66" t="e">
        <f t="shared" si="12"/>
        <v>#N/A</v>
      </c>
      <c r="G50" s="67" t="s">
        <v>4</v>
      </c>
      <c r="H50" s="68" t="e">
        <f t="shared" si="13"/>
        <v>#N/A</v>
      </c>
      <c r="I50" s="65" t="e">
        <f t="shared" si="14"/>
        <v>#N/A</v>
      </c>
      <c r="J50" s="69" t="e">
        <f t="shared" si="15"/>
        <v>#N/A</v>
      </c>
    </row>
    <row r="51" spans="1:10" ht="12.75">
      <c r="A51" s="63">
        <v>12</v>
      </c>
      <c r="B51" s="64" t="e">
        <f t="shared" si="8"/>
        <v>#N/A</v>
      </c>
      <c r="C51" s="65" t="e">
        <f t="shared" si="9"/>
        <v>#N/A</v>
      </c>
      <c r="D51" s="65" t="e">
        <f t="shared" si="10"/>
        <v>#N/A</v>
      </c>
      <c r="E51" s="65" t="e">
        <f t="shared" si="11"/>
        <v>#N/A</v>
      </c>
      <c r="F51" s="66" t="e">
        <f t="shared" si="12"/>
        <v>#N/A</v>
      </c>
      <c r="G51" s="67" t="s">
        <v>4</v>
      </c>
      <c r="H51" s="68" t="e">
        <f t="shared" si="13"/>
        <v>#N/A</v>
      </c>
      <c r="I51" s="65" t="e">
        <f t="shared" si="14"/>
        <v>#N/A</v>
      </c>
      <c r="J51" s="69" t="e">
        <f t="shared" si="15"/>
        <v>#N/A</v>
      </c>
    </row>
    <row r="52" spans="1:10" ht="12.75">
      <c r="A52" s="63">
        <v>13</v>
      </c>
      <c r="B52" s="64" t="e">
        <f t="shared" si="8"/>
        <v>#N/A</v>
      </c>
      <c r="C52" s="65" t="e">
        <f t="shared" si="9"/>
        <v>#N/A</v>
      </c>
      <c r="D52" s="65" t="e">
        <f t="shared" si="10"/>
        <v>#N/A</v>
      </c>
      <c r="E52" s="65" t="e">
        <f t="shared" si="11"/>
        <v>#N/A</v>
      </c>
      <c r="F52" s="66" t="e">
        <f t="shared" si="12"/>
        <v>#N/A</v>
      </c>
      <c r="G52" s="67" t="s">
        <v>4</v>
      </c>
      <c r="H52" s="68" t="e">
        <f t="shared" si="13"/>
        <v>#N/A</v>
      </c>
      <c r="I52" s="65" t="e">
        <f t="shared" si="14"/>
        <v>#N/A</v>
      </c>
      <c r="J52" s="69" t="e">
        <f t="shared" si="15"/>
        <v>#N/A</v>
      </c>
    </row>
    <row r="53" spans="1:10" ht="12.75">
      <c r="A53" s="63">
        <v>14</v>
      </c>
      <c r="B53" s="64" t="e">
        <f t="shared" si="8"/>
        <v>#N/A</v>
      </c>
      <c r="C53" s="65" t="e">
        <f t="shared" si="9"/>
        <v>#N/A</v>
      </c>
      <c r="D53" s="65" t="e">
        <f t="shared" si="10"/>
        <v>#N/A</v>
      </c>
      <c r="E53" s="65" t="e">
        <f t="shared" si="11"/>
        <v>#N/A</v>
      </c>
      <c r="F53" s="66" t="e">
        <f t="shared" si="12"/>
        <v>#N/A</v>
      </c>
      <c r="G53" s="67" t="s">
        <v>4</v>
      </c>
      <c r="H53" s="68" t="e">
        <f t="shared" si="13"/>
        <v>#N/A</v>
      </c>
      <c r="I53" s="65" t="e">
        <f t="shared" si="14"/>
        <v>#N/A</v>
      </c>
      <c r="J53" s="69" t="e">
        <f t="shared" si="15"/>
        <v>#N/A</v>
      </c>
    </row>
    <row r="54" spans="1:10" ht="12.75">
      <c r="A54" s="63"/>
      <c r="B54" s="64"/>
      <c r="C54" s="65"/>
      <c r="D54" s="65"/>
      <c r="E54" s="65"/>
      <c r="F54" s="66"/>
      <c r="G54" s="67"/>
      <c r="H54" s="68"/>
      <c r="I54" s="65"/>
      <c r="J54" s="69"/>
    </row>
    <row r="55" spans="1:10" ht="13.5" thickBot="1">
      <c r="A55" s="70"/>
      <c r="B55" s="71"/>
      <c r="C55" s="72"/>
      <c r="D55" s="72"/>
      <c r="E55" s="72"/>
      <c r="F55" s="73"/>
      <c r="G55" s="74"/>
      <c r="H55" s="75"/>
      <c r="I55" s="72"/>
      <c r="J55" s="76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2012-04-21T08:14:28Z</dcterms:modified>
  <cp:category/>
  <cp:version/>
  <cp:contentType/>
  <cp:contentStatus/>
</cp:coreProperties>
</file>