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9195" tabRatio="889" activeTab="2"/>
  </bookViews>
  <sheets>
    <sheet name="ПрогнозыФра" sheetId="1" r:id="rId1"/>
    <sheet name="МатчиФра" sheetId="2" r:id="rId2"/>
    <sheet name="ТаблицаФра" sheetId="3" r:id="rId3"/>
  </sheets>
  <externalReferences>
    <externalReference r:id="rId6"/>
    <externalReference r:id="rId7"/>
  </externalReferences>
  <definedNames>
    <definedName name="prognoz">'[1]Таблица'!$Y$2:$AH$17</definedName>
  </definedNames>
  <calcPr fullCalcOnLoad="1"/>
</workbook>
</file>

<file path=xl/sharedStrings.xml><?xml version="1.0" encoding="utf-8"?>
<sst xmlns="http://schemas.openxmlformats.org/spreadsheetml/2006/main" count="142" uniqueCount="63">
  <si>
    <t>Матчи</t>
  </si>
  <si>
    <t>Прогнозы</t>
  </si>
  <si>
    <t>Участники</t>
  </si>
  <si>
    <t>!</t>
  </si>
  <si>
    <t>-</t>
  </si>
  <si>
    <t>alexivan-Аяччо</t>
  </si>
  <si>
    <t>saleh-Марсель</t>
  </si>
  <si>
    <t>кипер46-Тулуза</t>
  </si>
  <si>
    <t>ehduard-shevcov-Ницца</t>
  </si>
  <si>
    <t>Orik-Ренн</t>
  </si>
  <si>
    <t>chistjak-ПСЖ</t>
  </si>
  <si>
    <t>amelin-Брест</t>
  </si>
  <si>
    <t>dkdens-Осер</t>
  </si>
  <si>
    <t>demik-78-Дижон</t>
  </si>
  <si>
    <t>Марафон-Бордо</t>
  </si>
  <si>
    <t>NecID-Лион</t>
  </si>
  <si>
    <t>sass1954-Нанси</t>
  </si>
  <si>
    <t>AlekseyShalaev-Сошо</t>
  </si>
  <si>
    <t>FanLoko-Монпелье</t>
  </si>
  <si>
    <t>Батькович-Валансьенн</t>
  </si>
  <si>
    <t>igorocker-Кан</t>
  </si>
  <si>
    <t>mukh-Эвиан</t>
  </si>
  <si>
    <t>SuperVlad-Лорьян</t>
  </si>
  <si>
    <t>aks-Сент-Этьен</t>
  </si>
  <si>
    <t>Реклин-Лилль</t>
  </si>
  <si>
    <t>М</t>
  </si>
  <si>
    <t>Команда</t>
  </si>
  <si>
    <t>В</t>
  </si>
  <si>
    <t>Н</t>
  </si>
  <si>
    <t>П</t>
  </si>
  <si>
    <t>Мячи</t>
  </si>
  <si>
    <t>РМ</t>
  </si>
  <si>
    <t>О</t>
  </si>
  <si>
    <t/>
  </si>
  <si>
    <t>Валансьен - Ницца</t>
  </si>
  <si>
    <t>Тулуза - Монпелье</t>
  </si>
  <si>
    <t>Сошо - Бордо</t>
  </si>
  <si>
    <t>Осер - Брест</t>
  </si>
  <si>
    <t>Ренн - Аяччо</t>
  </si>
  <si>
    <t>Эвиан - Лион</t>
  </si>
  <si>
    <t>Лилль - ПСЖ</t>
  </si>
  <si>
    <t>Лорьен - Марсель</t>
  </si>
  <si>
    <t>Нанси - Кан</t>
  </si>
  <si>
    <t>Сент-Этьен - Дижон</t>
  </si>
  <si>
    <t>1(12)1112(10)211</t>
  </si>
  <si>
    <t>1(20)11102111</t>
  </si>
  <si>
    <t>1(20)101(12)0111</t>
  </si>
  <si>
    <t>1(12)11111111</t>
  </si>
  <si>
    <t>1(10)1111(10)111</t>
  </si>
  <si>
    <t>111111(10)111</t>
  </si>
  <si>
    <t>1(20)0112(12)011</t>
  </si>
  <si>
    <t>10011(20)1111</t>
  </si>
  <si>
    <t>1(20)(20)1122011</t>
  </si>
  <si>
    <t>1(20)00120211</t>
  </si>
  <si>
    <t>(10)10112(10)111</t>
  </si>
  <si>
    <t>1(10)11121111</t>
  </si>
  <si>
    <t>111112(10)1(10)1</t>
  </si>
  <si>
    <t>1(20)21020211</t>
  </si>
  <si>
    <t>0(20)01120211</t>
  </si>
  <si>
    <t>0(12)(12)1121111</t>
  </si>
  <si>
    <t>11111(12)1111</t>
  </si>
  <si>
    <t>10(10)1121(10)11</t>
  </si>
  <si>
    <t>202112(10)211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</si>
</sst>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8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9"/>
      <color indexed="8"/>
      <name val="Courier New"/>
      <family val="3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4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35" borderId="26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9" fillId="35" borderId="27" xfId="0" applyFont="1" applyFill="1" applyBorder="1" applyAlignment="1">
      <alignment horizontal="center"/>
    </xf>
    <xf numFmtId="0" fontId="9" fillId="35" borderId="28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9" fillId="35" borderId="30" xfId="0" applyFont="1" applyFill="1" applyBorder="1" applyAlignment="1">
      <alignment horizontal="left"/>
    </xf>
    <xf numFmtId="0" fontId="9" fillId="35" borderId="31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9" fillId="36" borderId="22" xfId="0" applyFont="1" applyFill="1" applyBorder="1" applyAlignment="1">
      <alignment horizontal="center"/>
    </xf>
    <xf numFmtId="0" fontId="9" fillId="36" borderId="33" xfId="0" applyFont="1" applyFill="1" applyBorder="1" applyAlignment="1">
      <alignment/>
    </xf>
    <xf numFmtId="0" fontId="9" fillId="36" borderId="34" xfId="0" applyFont="1" applyFill="1" applyBorder="1" applyAlignment="1">
      <alignment/>
    </xf>
    <xf numFmtId="0" fontId="9" fillId="36" borderId="35" xfId="0" applyFont="1" applyFill="1" applyBorder="1" applyAlignment="1">
      <alignment horizontal="left"/>
    </xf>
    <xf numFmtId="0" fontId="9" fillId="36" borderId="36" xfId="0" applyFont="1" applyFill="1" applyBorder="1" applyAlignment="1">
      <alignment/>
    </xf>
    <xf numFmtId="0" fontId="9" fillId="37" borderId="32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9" fillId="37" borderId="22" xfId="0" applyFont="1" applyFill="1" applyBorder="1" applyAlignment="1">
      <alignment horizontal="center"/>
    </xf>
    <xf numFmtId="0" fontId="9" fillId="37" borderId="33" xfId="0" applyFont="1" applyFill="1" applyBorder="1" applyAlignment="1">
      <alignment/>
    </xf>
    <xf numFmtId="0" fontId="9" fillId="37" borderId="34" xfId="0" applyFont="1" applyFill="1" applyBorder="1" applyAlignment="1">
      <alignment/>
    </xf>
    <xf numFmtId="0" fontId="9" fillId="37" borderId="35" xfId="0" applyFont="1" applyFill="1" applyBorder="1" applyAlignment="1">
      <alignment horizontal="left"/>
    </xf>
    <xf numFmtId="0" fontId="9" fillId="37" borderId="36" xfId="0" applyFont="1" applyFill="1" applyBorder="1" applyAlignment="1">
      <alignment/>
    </xf>
    <xf numFmtId="0" fontId="9" fillId="37" borderId="37" xfId="0" applyFont="1" applyFill="1" applyBorder="1" applyAlignment="1">
      <alignment/>
    </xf>
    <xf numFmtId="0" fontId="9" fillId="37" borderId="38" xfId="0" applyFont="1" applyFill="1" applyBorder="1" applyAlignment="1">
      <alignment/>
    </xf>
    <xf numFmtId="0" fontId="9" fillId="37" borderId="38" xfId="0" applyFont="1" applyFill="1" applyBorder="1" applyAlignment="1">
      <alignment horizontal="center"/>
    </xf>
    <xf numFmtId="0" fontId="9" fillId="37" borderId="39" xfId="0" applyFont="1" applyFill="1" applyBorder="1" applyAlignment="1">
      <alignment/>
    </xf>
    <xf numFmtId="0" fontId="9" fillId="37" borderId="40" xfId="0" applyFont="1" applyFill="1" applyBorder="1" applyAlignment="1">
      <alignment/>
    </xf>
    <xf numFmtId="0" fontId="9" fillId="37" borderId="41" xfId="0" applyFont="1" applyFill="1" applyBorder="1" applyAlignment="1">
      <alignment horizontal="left"/>
    </xf>
    <xf numFmtId="0" fontId="9" fillId="37" borderId="42" xfId="0" applyFont="1" applyFill="1" applyBorder="1" applyAlignment="1">
      <alignment/>
    </xf>
    <xf numFmtId="0" fontId="9" fillId="37" borderId="43" xfId="0" applyFont="1" applyFill="1" applyBorder="1" applyAlignment="1">
      <alignment/>
    </xf>
    <xf numFmtId="0" fontId="9" fillId="37" borderId="44" xfId="0" applyFont="1" applyFill="1" applyBorder="1" applyAlignment="1">
      <alignment/>
    </xf>
    <xf numFmtId="0" fontId="9" fillId="37" borderId="44" xfId="0" applyFont="1" applyFill="1" applyBorder="1" applyAlignment="1">
      <alignment horizontal="center"/>
    </xf>
    <xf numFmtId="0" fontId="9" fillId="37" borderId="45" xfId="0" applyFont="1" applyFill="1" applyBorder="1" applyAlignment="1">
      <alignment/>
    </xf>
    <xf numFmtId="0" fontId="9" fillId="37" borderId="46" xfId="0" applyFont="1" applyFill="1" applyBorder="1" applyAlignment="1">
      <alignment/>
    </xf>
    <xf numFmtId="0" fontId="9" fillId="37" borderId="47" xfId="0" applyFont="1" applyFill="1" applyBorder="1" applyAlignment="1">
      <alignment horizontal="left"/>
    </xf>
    <xf numFmtId="0" fontId="9" fillId="37" borderId="48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8" fillId="34" borderId="4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" fillId="33" borderId="50" xfId="0" applyFont="1" applyFill="1" applyBorder="1" applyAlignment="1">
      <alignment horizontal="center" textRotation="90"/>
    </xf>
    <xf numFmtId="0" fontId="2" fillId="33" borderId="51" xfId="0" applyFont="1" applyFill="1" applyBorder="1" applyAlignment="1">
      <alignment horizontal="center" textRotation="90"/>
    </xf>
    <xf numFmtId="0" fontId="2" fillId="33" borderId="52" xfId="0" applyFont="1" applyFill="1" applyBorder="1" applyAlignment="1">
      <alignment horizontal="center" textRotation="90"/>
    </xf>
    <xf numFmtId="49" fontId="47" fillId="33" borderId="53" xfId="0" applyNumberFormat="1" applyFont="1" applyFill="1" applyBorder="1" applyAlignment="1">
      <alignment horizontal="center" vertical="center"/>
    </xf>
    <xf numFmtId="49" fontId="47" fillId="33" borderId="54" xfId="0" applyNumberFormat="1" applyFont="1" applyFill="1" applyBorder="1" applyAlignment="1">
      <alignment horizontal="center" vertical="center"/>
    </xf>
    <xf numFmtId="49" fontId="47" fillId="34" borderId="53" xfId="0" applyNumberFormat="1" applyFont="1" applyFill="1" applyBorder="1" applyAlignment="1">
      <alignment horizontal="center" vertical="center"/>
    </xf>
    <xf numFmtId="49" fontId="47" fillId="34" borderId="54" xfId="0" applyNumberFormat="1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9" fontId="47" fillId="34" borderId="5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a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лавная"/>
      <sheetName val="Прогнозы"/>
      <sheetName val="Лист1"/>
    </sheetNames>
    <sheetDataSet>
      <sheetData sheetId="0">
        <row r="2">
          <cell r="Y2" t="str">
            <v>Оболонь - Mishgan</v>
          </cell>
          <cell r="AA2">
            <v>0</v>
          </cell>
          <cell r="AB2">
            <v>0</v>
          </cell>
          <cell r="AC2">
            <v>1</v>
          </cell>
          <cell r="AD2">
            <v>0</v>
          </cell>
          <cell r="AE2" t="str">
            <v>-</v>
          </cell>
          <cell r="AF2">
            <v>1</v>
          </cell>
          <cell r="AH2">
            <v>7</v>
          </cell>
        </row>
        <row r="3">
          <cell r="Y3" t="str">
            <v>Таврия - aks</v>
          </cell>
          <cell r="AA3">
            <v>1</v>
          </cell>
          <cell r="AB3">
            <v>0</v>
          </cell>
          <cell r="AC3">
            <v>0</v>
          </cell>
          <cell r="AD3">
            <v>1</v>
          </cell>
          <cell r="AE3" t="str">
            <v>-</v>
          </cell>
          <cell r="AF3">
            <v>0</v>
          </cell>
          <cell r="AH3">
            <v>8</v>
          </cell>
        </row>
        <row r="4">
          <cell r="Y4" t="str">
            <v>Александрия - alexivan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 t="str">
            <v>-</v>
          </cell>
          <cell r="AF4">
            <v>0</v>
          </cell>
          <cell r="AH4">
            <v>7</v>
          </cell>
        </row>
        <row r="5">
          <cell r="Y5" t="str">
            <v>Металлист - FanLoko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 t="str">
            <v>-</v>
          </cell>
          <cell r="AF5">
            <v>0</v>
          </cell>
          <cell r="AH5">
            <v>7</v>
          </cell>
        </row>
        <row r="6">
          <cell r="Y6" t="str">
            <v>Карпаты - Реклин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 t="str">
            <v>-</v>
          </cell>
          <cell r="AF6">
            <v>0</v>
          </cell>
          <cell r="AH6">
            <v>7</v>
          </cell>
        </row>
        <row r="7">
          <cell r="Y7" t="str">
            <v>Динамо К - AlekseyShalaev</v>
          </cell>
          <cell r="AA7">
            <v>0</v>
          </cell>
          <cell r="AB7">
            <v>1</v>
          </cell>
          <cell r="AC7">
            <v>0</v>
          </cell>
          <cell r="AD7">
            <v>0</v>
          </cell>
          <cell r="AE7" t="str">
            <v>-</v>
          </cell>
          <cell r="AF7">
            <v>0</v>
          </cell>
          <cell r="AH7">
            <v>7</v>
          </cell>
        </row>
        <row r="8">
          <cell r="Y8" t="str">
            <v>Днепр - afa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 t="str">
            <v>-</v>
          </cell>
          <cell r="AF8">
            <v>0</v>
          </cell>
          <cell r="AH8">
            <v>7</v>
          </cell>
        </row>
        <row r="9">
          <cell r="Y9" t="str">
            <v>Черноморец - ESI2607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 t="str">
            <v>-</v>
          </cell>
          <cell r="AF9">
            <v>0</v>
          </cell>
          <cell r="AH9">
            <v>7</v>
          </cell>
        </row>
        <row r="10">
          <cell r="Y10" t="str">
            <v>Арсенал К - amelin</v>
          </cell>
          <cell r="AA10">
            <v>1</v>
          </cell>
          <cell r="AB10">
            <v>0</v>
          </cell>
          <cell r="AC10">
            <v>0</v>
          </cell>
          <cell r="AD10">
            <v>7</v>
          </cell>
          <cell r="AE10" t="str">
            <v>-</v>
          </cell>
          <cell r="AF10">
            <v>0</v>
          </cell>
          <cell r="AH10">
            <v>7</v>
          </cell>
        </row>
        <row r="11">
          <cell r="Y11" t="str">
            <v>Ворскла - digor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 t="str">
            <v>-</v>
          </cell>
          <cell r="AF11">
            <v>7</v>
          </cell>
          <cell r="AH11">
            <v>0</v>
          </cell>
        </row>
        <row r="12">
          <cell r="Y12" t="str">
            <v>Металлург Дн - KorsaR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 t="str">
            <v>-</v>
          </cell>
          <cell r="AF12">
            <v>1</v>
          </cell>
          <cell r="AH12">
            <v>7</v>
          </cell>
        </row>
        <row r="13">
          <cell r="Y13" t="str">
            <v>Заря Лг - SkVaL</v>
          </cell>
          <cell r="AA13">
            <v>1</v>
          </cell>
          <cell r="AB13">
            <v>0</v>
          </cell>
          <cell r="AC13">
            <v>0</v>
          </cell>
          <cell r="AD13">
            <v>1</v>
          </cell>
          <cell r="AE13" t="str">
            <v>-</v>
          </cell>
          <cell r="AF13">
            <v>0</v>
          </cell>
          <cell r="AH13">
            <v>8</v>
          </cell>
        </row>
        <row r="14">
          <cell r="Y14" t="str">
            <v>Волынь - chon</v>
          </cell>
          <cell r="AA14">
            <v>1</v>
          </cell>
          <cell r="AB14">
            <v>0</v>
          </cell>
          <cell r="AC14">
            <v>0</v>
          </cell>
          <cell r="AD14">
            <v>1</v>
          </cell>
          <cell r="AE14" t="str">
            <v>-</v>
          </cell>
          <cell r="AF14">
            <v>0</v>
          </cell>
          <cell r="AH14">
            <v>7</v>
          </cell>
        </row>
        <row r="15">
          <cell r="Y15" t="str">
            <v>Ильичевец - saleh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 t="str">
            <v>-</v>
          </cell>
          <cell r="AF15">
            <v>1</v>
          </cell>
          <cell r="AH15">
            <v>6</v>
          </cell>
        </row>
        <row r="16">
          <cell r="Y16" t="str">
            <v>Кривбасс - sass1954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 t="str">
            <v>-</v>
          </cell>
          <cell r="AF16">
            <v>0</v>
          </cell>
          <cell r="AH16">
            <v>7</v>
          </cell>
        </row>
        <row r="17">
          <cell r="Y17" t="str">
            <v>Шахтёр - semeniuk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 t="str">
            <v>-</v>
          </cell>
          <cell r="AF17">
            <v>1</v>
          </cell>
          <cell r="AH17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ермания"/>
      <sheetName val="Англия"/>
      <sheetName val="россия"/>
      <sheetName val="италия"/>
      <sheetName val="испания"/>
      <sheetName val="франция"/>
      <sheetName val="украин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B1:O42"/>
  <sheetViews>
    <sheetView zoomScalePageLayoutView="0" workbookViewId="0" topLeftCell="A1">
      <selection activeCell="E17" sqref="E17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88" t="s">
        <v>34</v>
      </c>
      <c r="D3" s="13" t="s">
        <v>19</v>
      </c>
      <c r="E3" s="25" t="s">
        <v>44</v>
      </c>
    </row>
    <row r="4" spans="2:5" ht="13.5" thickBot="1">
      <c r="B4" s="88" t="s">
        <v>35</v>
      </c>
      <c r="D4" s="13" t="s">
        <v>8</v>
      </c>
      <c r="E4" s="25" t="s">
        <v>45</v>
      </c>
    </row>
    <row r="5" spans="2:5" ht="14.25" thickBot="1">
      <c r="B5" s="88" t="s">
        <v>36</v>
      </c>
      <c r="D5" s="13" t="s">
        <v>7</v>
      </c>
      <c r="E5" s="25" t="s">
        <v>46</v>
      </c>
    </row>
    <row r="6" spans="2:5" ht="14.25" thickBot="1">
      <c r="B6" s="88" t="s">
        <v>37</v>
      </c>
      <c r="D6" s="13" t="s">
        <v>18</v>
      </c>
      <c r="E6" s="25" t="s">
        <v>47</v>
      </c>
    </row>
    <row r="7" spans="2:5" ht="14.25" thickBot="1">
      <c r="B7" s="88" t="s">
        <v>38</v>
      </c>
      <c r="D7" s="13" t="s">
        <v>17</v>
      </c>
      <c r="E7" s="25" t="s">
        <v>48</v>
      </c>
    </row>
    <row r="8" spans="2:5" ht="14.25" thickBot="1">
      <c r="B8" s="88" t="s">
        <v>39</v>
      </c>
      <c r="D8" s="13" t="s">
        <v>14</v>
      </c>
      <c r="E8" s="25" t="s">
        <v>49</v>
      </c>
    </row>
    <row r="9" spans="2:5" ht="14.25" thickBot="1">
      <c r="B9" s="88" t="s">
        <v>40</v>
      </c>
      <c r="D9" s="13" t="s">
        <v>12</v>
      </c>
      <c r="E9" s="25" t="s">
        <v>50</v>
      </c>
    </row>
    <row r="10" spans="2:5" ht="14.25" thickBot="1">
      <c r="B10" s="88" t="s">
        <v>41</v>
      </c>
      <c r="D10" s="13" t="s">
        <v>11</v>
      </c>
      <c r="E10" s="25" t="s">
        <v>51</v>
      </c>
    </row>
    <row r="11" spans="2:5" ht="14.25" thickBot="1">
      <c r="B11" s="88" t="s">
        <v>42</v>
      </c>
      <c r="D11" s="13" t="s">
        <v>9</v>
      </c>
      <c r="E11" s="25" t="s">
        <v>52</v>
      </c>
    </row>
    <row r="12" spans="2:5" ht="14.25" thickBot="1">
      <c r="B12" s="88" t="s">
        <v>43</v>
      </c>
      <c r="D12" s="13" t="s">
        <v>5</v>
      </c>
      <c r="E12" s="25" t="s">
        <v>53</v>
      </c>
    </row>
    <row r="13" spans="2:5" ht="14.25" thickBot="1">
      <c r="B13" s="7"/>
      <c r="D13" s="13" t="s">
        <v>21</v>
      </c>
      <c r="E13" s="25" t="s">
        <v>54</v>
      </c>
    </row>
    <row r="14" spans="4:5" ht="14.25" thickBot="1">
      <c r="D14" s="13" t="s">
        <v>15</v>
      </c>
      <c r="E14" s="25" t="s">
        <v>55</v>
      </c>
    </row>
    <row r="15" spans="4:5" ht="14.25" thickBot="1">
      <c r="D15" s="13" t="s">
        <v>24</v>
      </c>
      <c r="E15" s="25" t="s">
        <v>56</v>
      </c>
    </row>
    <row r="16" spans="2:5" ht="14.25" thickBot="1">
      <c r="B16" s="13"/>
      <c r="D16" s="13" t="s">
        <v>10</v>
      </c>
      <c r="E16" s="25" t="s">
        <v>57</v>
      </c>
    </row>
    <row r="17" spans="2:5" ht="14.25" thickBot="1">
      <c r="B17" s="13"/>
      <c r="D17" s="27" t="s">
        <v>22</v>
      </c>
      <c r="E17" s="25"/>
    </row>
    <row r="18" spans="2:5" ht="14.25" thickBot="1">
      <c r="B18" s="13"/>
      <c r="D18" s="13" t="s">
        <v>6</v>
      </c>
      <c r="E18" s="25" t="s">
        <v>58</v>
      </c>
    </row>
    <row r="19" spans="2:6" ht="14.25" thickBot="1">
      <c r="B19" s="13"/>
      <c r="C19" s="8"/>
      <c r="D19" s="13" t="s">
        <v>16</v>
      </c>
      <c r="E19" s="25" t="s">
        <v>59</v>
      </c>
      <c r="F19" s="8"/>
    </row>
    <row r="20" spans="2:6" ht="14.25" thickBot="1">
      <c r="B20" s="13"/>
      <c r="C20" s="8"/>
      <c r="D20" s="13" t="s">
        <v>20</v>
      </c>
      <c r="E20" s="25" t="s">
        <v>60</v>
      </c>
      <c r="F20" s="8"/>
    </row>
    <row r="21" spans="2:6" ht="14.25" thickBot="1">
      <c r="B21" s="13"/>
      <c r="C21" s="8"/>
      <c r="D21" s="13" t="s">
        <v>23</v>
      </c>
      <c r="E21" s="25" t="s">
        <v>61</v>
      </c>
      <c r="F21" s="8"/>
    </row>
    <row r="22" spans="2:6" ht="13.5">
      <c r="B22" s="13"/>
      <c r="C22" s="8"/>
      <c r="D22" s="13" t="s">
        <v>13</v>
      </c>
      <c r="E22" s="25" t="s">
        <v>62</v>
      </c>
      <c r="F22" s="8"/>
    </row>
    <row r="23" spans="2:6" ht="12.75">
      <c r="B23" s="13"/>
      <c r="C23" s="8"/>
      <c r="D23" s="8"/>
      <c r="E23" s="12"/>
      <c r="F23" s="8"/>
    </row>
    <row r="24" spans="2:6" ht="12.75">
      <c r="B24" s="13"/>
      <c r="C24" s="8"/>
      <c r="D24" s="8"/>
      <c r="E24" s="12"/>
      <c r="F24" s="8"/>
    </row>
    <row r="25" spans="2:6" ht="12.75">
      <c r="B25" s="13"/>
      <c r="C25" s="8"/>
      <c r="D25" s="8"/>
      <c r="E25" s="12"/>
      <c r="F25" s="8"/>
    </row>
    <row r="26" spans="2:7" ht="12.75">
      <c r="B26" s="13"/>
      <c r="C26" s="8"/>
      <c r="D26" s="8"/>
      <c r="E26" s="12"/>
      <c r="F26" s="8"/>
      <c r="G26" s="8"/>
    </row>
    <row r="27" spans="2:7" ht="12.75">
      <c r="B27" s="13"/>
      <c r="C27" s="8"/>
      <c r="D27" s="8"/>
      <c r="E27" s="12"/>
      <c r="F27" s="8"/>
      <c r="G27" s="8"/>
    </row>
    <row r="28" spans="2:7" ht="12.75">
      <c r="B28" s="13"/>
      <c r="C28" s="8"/>
      <c r="D28" s="8"/>
      <c r="E28" s="12"/>
      <c r="F28" s="8"/>
      <c r="G28" s="8"/>
    </row>
    <row r="29" ht="12.75">
      <c r="B29" s="13"/>
    </row>
    <row r="30" ht="12.75">
      <c r="B30" s="13"/>
    </row>
    <row r="31" ht="12.75">
      <c r="B31" s="27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5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C19" sqref="C19:H19"/>
      <selection pane="topRight" activeCell="C19" sqref="C19:H19"/>
      <selection pane="bottomLeft" activeCell="C19" sqref="C19:H19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7.87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14" thickBot="1" thickTop="1">
      <c r="C2" s="89" t="s">
        <v>34</v>
      </c>
      <c r="D2" s="90" t="s">
        <v>35</v>
      </c>
      <c r="E2" s="90" t="s">
        <v>36</v>
      </c>
      <c r="F2" s="90" t="s">
        <v>37</v>
      </c>
      <c r="G2" s="90" t="s">
        <v>38</v>
      </c>
      <c r="H2" s="90" t="s">
        <v>39</v>
      </c>
      <c r="I2" s="90" t="s">
        <v>40</v>
      </c>
      <c r="J2" s="90" t="s">
        <v>41</v>
      </c>
      <c r="K2" s="90" t="s">
        <v>42</v>
      </c>
      <c r="L2" s="91" t="s">
        <v>43</v>
      </c>
    </row>
    <row r="3" spans="2:13" ht="15" customHeight="1" thickTop="1">
      <c r="B3" s="29" t="s">
        <v>19</v>
      </c>
      <c r="C3" s="15">
        <v>1</v>
      </c>
      <c r="D3" s="22">
        <v>12</v>
      </c>
      <c r="E3" s="17">
        <v>1</v>
      </c>
      <c r="F3" s="17">
        <v>1</v>
      </c>
      <c r="G3" s="17">
        <v>1</v>
      </c>
      <c r="H3" s="22">
        <v>2</v>
      </c>
      <c r="I3" s="22">
        <v>10</v>
      </c>
      <c r="J3" s="22">
        <v>2</v>
      </c>
      <c r="K3" s="17">
        <v>1</v>
      </c>
      <c r="L3" s="19">
        <v>1</v>
      </c>
      <c r="M3" s="92" t="s">
        <v>33</v>
      </c>
    </row>
    <row r="4" spans="2:13" ht="15" customHeight="1" thickBot="1">
      <c r="B4" s="28" t="s">
        <v>8</v>
      </c>
      <c r="C4" s="32">
        <v>1</v>
      </c>
      <c r="D4" s="34">
        <v>20</v>
      </c>
      <c r="E4" s="37">
        <v>1</v>
      </c>
      <c r="F4" s="37">
        <v>1</v>
      </c>
      <c r="G4" s="37">
        <v>1</v>
      </c>
      <c r="H4" s="34">
        <v>0</v>
      </c>
      <c r="I4" s="34">
        <v>2</v>
      </c>
      <c r="J4" s="34">
        <v>1</v>
      </c>
      <c r="K4" s="37">
        <v>1</v>
      </c>
      <c r="L4" s="38">
        <v>1</v>
      </c>
      <c r="M4" s="93"/>
    </row>
    <row r="5" spans="2:13" ht="15" customHeight="1" thickTop="1">
      <c r="B5" s="30" t="s">
        <v>7</v>
      </c>
      <c r="C5" s="16">
        <v>1</v>
      </c>
      <c r="D5" s="23">
        <v>20</v>
      </c>
      <c r="E5" s="18">
        <v>1</v>
      </c>
      <c r="F5" s="23">
        <v>0</v>
      </c>
      <c r="G5" s="18">
        <v>1</v>
      </c>
      <c r="H5" s="23">
        <v>12</v>
      </c>
      <c r="I5" s="23">
        <v>0</v>
      </c>
      <c r="J5" s="18">
        <v>1</v>
      </c>
      <c r="K5" s="18">
        <v>1</v>
      </c>
      <c r="L5" s="39">
        <v>1</v>
      </c>
      <c r="M5" s="94" t="s">
        <v>33</v>
      </c>
    </row>
    <row r="6" spans="2:13" ht="15" customHeight="1" thickBot="1">
      <c r="B6" s="31" t="s">
        <v>18</v>
      </c>
      <c r="C6" s="33">
        <v>1</v>
      </c>
      <c r="D6" s="35">
        <v>12</v>
      </c>
      <c r="E6" s="36">
        <v>1</v>
      </c>
      <c r="F6" s="35">
        <v>1</v>
      </c>
      <c r="G6" s="36">
        <v>1</v>
      </c>
      <c r="H6" s="35">
        <v>1</v>
      </c>
      <c r="I6" s="35">
        <v>1</v>
      </c>
      <c r="J6" s="36">
        <v>1</v>
      </c>
      <c r="K6" s="36">
        <v>1</v>
      </c>
      <c r="L6" s="40">
        <v>1</v>
      </c>
      <c r="M6" s="95"/>
    </row>
    <row r="7" spans="2:13" ht="15" customHeight="1" thickTop="1">
      <c r="B7" s="29" t="s">
        <v>17</v>
      </c>
      <c r="C7" s="15">
        <v>1</v>
      </c>
      <c r="D7" s="22">
        <v>10</v>
      </c>
      <c r="E7" s="17">
        <v>1</v>
      </c>
      <c r="F7" s="17">
        <v>1</v>
      </c>
      <c r="G7" s="17">
        <v>1</v>
      </c>
      <c r="H7" s="17">
        <v>1</v>
      </c>
      <c r="I7" s="17">
        <v>10</v>
      </c>
      <c r="J7" s="17">
        <v>1</v>
      </c>
      <c r="K7" s="17">
        <v>1</v>
      </c>
      <c r="L7" s="19">
        <v>1</v>
      </c>
      <c r="M7" s="92" t="s">
        <v>33</v>
      </c>
    </row>
    <row r="8" spans="2:13" ht="15" customHeight="1" thickBot="1">
      <c r="B8" s="28" t="s">
        <v>14</v>
      </c>
      <c r="C8" s="32">
        <v>1</v>
      </c>
      <c r="D8" s="34">
        <v>1</v>
      </c>
      <c r="E8" s="37">
        <v>1</v>
      </c>
      <c r="F8" s="37">
        <v>1</v>
      </c>
      <c r="G8" s="37">
        <v>1</v>
      </c>
      <c r="H8" s="37">
        <v>1</v>
      </c>
      <c r="I8" s="37">
        <v>10</v>
      </c>
      <c r="J8" s="37">
        <v>1</v>
      </c>
      <c r="K8" s="37">
        <v>1</v>
      </c>
      <c r="L8" s="38">
        <v>1</v>
      </c>
      <c r="M8" s="93"/>
    </row>
    <row r="9" spans="2:13" ht="15" customHeight="1" thickTop="1">
      <c r="B9" s="30" t="s">
        <v>12</v>
      </c>
      <c r="C9" s="16">
        <v>1</v>
      </c>
      <c r="D9" s="23">
        <v>20</v>
      </c>
      <c r="E9" s="18">
        <v>0</v>
      </c>
      <c r="F9" s="18">
        <v>1</v>
      </c>
      <c r="G9" s="18">
        <v>1</v>
      </c>
      <c r="H9" s="23">
        <v>2</v>
      </c>
      <c r="I9" s="23">
        <v>12</v>
      </c>
      <c r="J9" s="23">
        <v>0</v>
      </c>
      <c r="K9" s="18">
        <v>1</v>
      </c>
      <c r="L9" s="39">
        <v>1</v>
      </c>
      <c r="M9" s="94" t="s">
        <v>33</v>
      </c>
    </row>
    <row r="10" spans="2:13" ht="15" customHeight="1" thickBot="1">
      <c r="B10" s="31" t="s">
        <v>11</v>
      </c>
      <c r="C10" s="33">
        <v>1</v>
      </c>
      <c r="D10" s="35">
        <v>0</v>
      </c>
      <c r="E10" s="36">
        <v>0</v>
      </c>
      <c r="F10" s="36">
        <v>1</v>
      </c>
      <c r="G10" s="36">
        <v>1</v>
      </c>
      <c r="H10" s="35">
        <v>20</v>
      </c>
      <c r="I10" s="35">
        <v>1</v>
      </c>
      <c r="J10" s="35">
        <v>1</v>
      </c>
      <c r="K10" s="36">
        <v>1</v>
      </c>
      <c r="L10" s="40">
        <v>1</v>
      </c>
      <c r="M10" s="95"/>
    </row>
    <row r="11" spans="2:13" ht="15" customHeight="1" thickTop="1">
      <c r="B11" s="29" t="s">
        <v>9</v>
      </c>
      <c r="C11" s="15">
        <v>1</v>
      </c>
      <c r="D11" s="17">
        <v>20</v>
      </c>
      <c r="E11" s="22">
        <v>20</v>
      </c>
      <c r="F11" s="22">
        <v>1</v>
      </c>
      <c r="G11" s="17">
        <v>1</v>
      </c>
      <c r="H11" s="17">
        <v>2</v>
      </c>
      <c r="I11" s="22">
        <v>2</v>
      </c>
      <c r="J11" s="22">
        <v>0</v>
      </c>
      <c r="K11" s="17">
        <v>1</v>
      </c>
      <c r="L11" s="19">
        <v>1</v>
      </c>
      <c r="M11" s="92" t="s">
        <v>33</v>
      </c>
    </row>
    <row r="12" spans="2:13" ht="15" customHeight="1" thickBot="1">
      <c r="B12" s="28" t="s">
        <v>5</v>
      </c>
      <c r="C12" s="32">
        <v>1</v>
      </c>
      <c r="D12" s="37">
        <v>20</v>
      </c>
      <c r="E12" s="34">
        <v>0</v>
      </c>
      <c r="F12" s="34">
        <v>0</v>
      </c>
      <c r="G12" s="37">
        <v>1</v>
      </c>
      <c r="H12" s="37">
        <v>2</v>
      </c>
      <c r="I12" s="34">
        <v>0</v>
      </c>
      <c r="J12" s="34">
        <v>2</v>
      </c>
      <c r="K12" s="37">
        <v>1</v>
      </c>
      <c r="L12" s="38">
        <v>1</v>
      </c>
      <c r="M12" s="93"/>
    </row>
    <row r="13" spans="2:13" ht="15" customHeight="1" thickTop="1">
      <c r="B13" s="30" t="s">
        <v>21</v>
      </c>
      <c r="C13" s="20">
        <v>10</v>
      </c>
      <c r="D13" s="23">
        <v>1</v>
      </c>
      <c r="E13" s="23">
        <v>0</v>
      </c>
      <c r="F13" s="18">
        <v>1</v>
      </c>
      <c r="G13" s="18">
        <v>1</v>
      </c>
      <c r="H13" s="18">
        <v>2</v>
      </c>
      <c r="I13" s="23">
        <v>10</v>
      </c>
      <c r="J13" s="18">
        <v>1</v>
      </c>
      <c r="K13" s="18">
        <v>1</v>
      </c>
      <c r="L13" s="39">
        <v>1</v>
      </c>
      <c r="M13" s="94" t="s">
        <v>33</v>
      </c>
    </row>
    <row r="14" spans="2:13" ht="15" customHeight="1" thickBot="1">
      <c r="B14" s="31" t="s">
        <v>15</v>
      </c>
      <c r="C14" s="87">
        <v>1</v>
      </c>
      <c r="D14" s="35">
        <v>10</v>
      </c>
      <c r="E14" s="35">
        <v>1</v>
      </c>
      <c r="F14" s="36">
        <v>1</v>
      </c>
      <c r="G14" s="36">
        <v>1</v>
      </c>
      <c r="H14" s="36">
        <v>2</v>
      </c>
      <c r="I14" s="35">
        <v>1</v>
      </c>
      <c r="J14" s="36">
        <v>1</v>
      </c>
      <c r="K14" s="36">
        <v>1</v>
      </c>
      <c r="L14" s="40">
        <v>1</v>
      </c>
      <c r="M14" s="95"/>
    </row>
    <row r="15" spans="2:13" ht="15" customHeight="1" thickTop="1">
      <c r="B15" s="29" t="s">
        <v>24</v>
      </c>
      <c r="C15" s="15">
        <v>1</v>
      </c>
      <c r="D15" s="22">
        <v>1</v>
      </c>
      <c r="E15" s="22">
        <v>1</v>
      </c>
      <c r="F15" s="17">
        <v>1</v>
      </c>
      <c r="G15" s="22">
        <v>1</v>
      </c>
      <c r="H15" s="17">
        <v>2</v>
      </c>
      <c r="I15" s="22">
        <v>10</v>
      </c>
      <c r="J15" s="22">
        <v>1</v>
      </c>
      <c r="K15" s="22">
        <v>10</v>
      </c>
      <c r="L15" s="19">
        <v>1</v>
      </c>
      <c r="M15" s="92" t="s">
        <v>33</v>
      </c>
    </row>
    <row r="16" spans="2:13" ht="15" customHeight="1" thickBot="1">
      <c r="B16" s="28" t="s">
        <v>10</v>
      </c>
      <c r="C16" s="32">
        <v>1</v>
      </c>
      <c r="D16" s="34">
        <v>20</v>
      </c>
      <c r="E16" s="34">
        <v>2</v>
      </c>
      <c r="F16" s="37">
        <v>1</v>
      </c>
      <c r="G16" s="34">
        <v>0</v>
      </c>
      <c r="H16" s="37">
        <v>2</v>
      </c>
      <c r="I16" s="34">
        <v>0</v>
      </c>
      <c r="J16" s="34">
        <v>2</v>
      </c>
      <c r="K16" s="34">
        <v>1</v>
      </c>
      <c r="L16" s="38">
        <v>1</v>
      </c>
      <c r="M16" s="93"/>
    </row>
    <row r="17" spans="2:13" ht="15" customHeight="1" thickTop="1">
      <c r="B17" s="30" t="s">
        <v>22</v>
      </c>
      <c r="C17" s="16"/>
      <c r="D17" s="23"/>
      <c r="E17" s="18"/>
      <c r="F17" s="23"/>
      <c r="G17" s="23"/>
      <c r="H17" s="23"/>
      <c r="I17" s="18"/>
      <c r="J17" s="23"/>
      <c r="K17" s="23"/>
      <c r="L17" s="24"/>
      <c r="M17" s="94" t="s">
        <v>33</v>
      </c>
    </row>
    <row r="18" spans="2:13" ht="15" customHeight="1" thickBot="1">
      <c r="B18" s="31" t="s">
        <v>6</v>
      </c>
      <c r="C18" s="33">
        <v>0</v>
      </c>
      <c r="D18" s="35">
        <v>20</v>
      </c>
      <c r="E18" s="36">
        <v>0</v>
      </c>
      <c r="F18" s="35">
        <v>1</v>
      </c>
      <c r="G18" s="35">
        <v>1</v>
      </c>
      <c r="H18" s="35">
        <v>2</v>
      </c>
      <c r="I18" s="36">
        <v>0</v>
      </c>
      <c r="J18" s="35">
        <v>2</v>
      </c>
      <c r="K18" s="35">
        <v>1</v>
      </c>
      <c r="L18" s="41">
        <v>1</v>
      </c>
      <c r="M18" s="95"/>
    </row>
    <row r="19" spans="2:13" ht="15" customHeight="1" thickTop="1">
      <c r="B19" s="29" t="s">
        <v>16</v>
      </c>
      <c r="C19" s="21">
        <v>0</v>
      </c>
      <c r="D19" s="22">
        <v>12</v>
      </c>
      <c r="E19" s="22">
        <v>12</v>
      </c>
      <c r="F19" s="17">
        <v>1</v>
      </c>
      <c r="G19" s="17">
        <v>1</v>
      </c>
      <c r="H19" s="22">
        <v>2</v>
      </c>
      <c r="I19" s="17">
        <v>1</v>
      </c>
      <c r="J19" s="17">
        <v>1</v>
      </c>
      <c r="K19" s="17">
        <v>1</v>
      </c>
      <c r="L19" s="19">
        <v>1</v>
      </c>
      <c r="M19" s="92" t="s">
        <v>33</v>
      </c>
    </row>
    <row r="20" spans="2:13" ht="15" customHeight="1" thickBot="1">
      <c r="B20" s="28" t="s">
        <v>20</v>
      </c>
      <c r="C20" s="86">
        <v>1</v>
      </c>
      <c r="D20" s="34">
        <v>1</v>
      </c>
      <c r="E20" s="34">
        <v>1</v>
      </c>
      <c r="F20" s="37">
        <v>1</v>
      </c>
      <c r="G20" s="37">
        <v>1</v>
      </c>
      <c r="H20" s="34">
        <v>12</v>
      </c>
      <c r="I20" s="37">
        <v>1</v>
      </c>
      <c r="J20" s="37">
        <v>1</v>
      </c>
      <c r="K20" s="37">
        <v>1</v>
      </c>
      <c r="L20" s="38">
        <v>1</v>
      </c>
      <c r="M20" s="93"/>
    </row>
    <row r="21" spans="2:13" ht="15" customHeight="1" thickTop="1">
      <c r="B21" s="30" t="s">
        <v>23</v>
      </c>
      <c r="C21" s="20">
        <v>1</v>
      </c>
      <c r="D21" s="18">
        <v>0</v>
      </c>
      <c r="E21" s="23">
        <v>10</v>
      </c>
      <c r="F21" s="18">
        <v>1</v>
      </c>
      <c r="G21" s="18">
        <v>1</v>
      </c>
      <c r="H21" s="18">
        <v>2</v>
      </c>
      <c r="I21" s="23">
        <v>1</v>
      </c>
      <c r="J21" s="23">
        <v>10</v>
      </c>
      <c r="K21" s="18">
        <v>1</v>
      </c>
      <c r="L21" s="39">
        <v>1</v>
      </c>
      <c r="M21" s="94" t="s">
        <v>33</v>
      </c>
    </row>
    <row r="22" spans="2:13" ht="15" customHeight="1" thickBot="1">
      <c r="B22" s="85" t="s">
        <v>13</v>
      </c>
      <c r="C22" s="87">
        <v>2</v>
      </c>
      <c r="D22" s="36">
        <v>0</v>
      </c>
      <c r="E22" s="35">
        <v>2</v>
      </c>
      <c r="F22" s="36">
        <v>1</v>
      </c>
      <c r="G22" s="36">
        <v>1</v>
      </c>
      <c r="H22" s="36">
        <v>2</v>
      </c>
      <c r="I22" s="35">
        <v>10</v>
      </c>
      <c r="J22" s="35">
        <v>2</v>
      </c>
      <c r="K22" s="36">
        <v>1</v>
      </c>
      <c r="L22" s="40">
        <v>1</v>
      </c>
      <c r="M22" s="99"/>
    </row>
    <row r="23" spans="3:12" ht="19.5" customHeight="1" thickBot="1" thickTop="1">
      <c r="C23" s="10"/>
      <c r="D23" s="14"/>
      <c r="E23" s="14"/>
      <c r="F23" s="14"/>
      <c r="G23" s="14"/>
      <c r="H23" s="14"/>
      <c r="I23" s="14"/>
      <c r="J23" s="14"/>
      <c r="K23" s="14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7"/>
  <dimension ref="A1:P61"/>
  <sheetViews>
    <sheetView tabSelected="1" zoomScalePageLayoutView="0" workbookViewId="0" topLeftCell="A41">
      <selection activeCell="D64" sqref="D64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МатчиФра!B3</f>
        <v>Батькович-Валансьенн</v>
      </c>
      <c r="C1">
        <f>LEFT(МатчиФра!M3,1)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МатчиФра!B4</f>
        <v>ehduard-shevcov-Ницца</v>
      </c>
      <c r="C2">
        <f>RIGHT(МатчиФра!M3,1)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МатчиФра!B5</f>
        <v>кипер46-Тулуза</v>
      </c>
      <c r="C3">
        <f>LEFT(МатчиФра!M5,1)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МатчиФра!B6</f>
        <v>FanLoko-Монпелье</v>
      </c>
      <c r="C4">
        <f>RIGHT(МатчиФра!M5,1)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МатчиФра!B7</f>
        <v>AlekseyShalaev-Сошо</v>
      </c>
      <c r="C5">
        <f>LEFT(МатчиФра!M7,1)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МатчиФра!B8</f>
        <v>Марафон-Бордо</v>
      </c>
      <c r="C6">
        <f>RIGHT(МатчиФра!M7,1)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МатчиФра!B9</f>
        <v>dkdens-Осер</v>
      </c>
      <c r="C7">
        <f>LEFT(МатчиФра!M9,1)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МатчиФра!B10</f>
        <v>amelin-Брест</v>
      </c>
      <c r="C8">
        <f>RIGHT(МатчиФра!M9,1)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МатчиФра!B11</f>
        <v>Orik-Ренн</v>
      </c>
      <c r="C9">
        <f>LEFT(МатчиФра!M11,1)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МатчиФра!B12</f>
        <v>alexivan-Аяччо</v>
      </c>
      <c r="C10">
        <f>RIGHT(МатчиФра!M11,1)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МатчиФра!B13</f>
        <v>mukh-Эвиан</v>
      </c>
      <c r="C11">
        <f>LEFT(МатчиФра!M13,1)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МатчиФра!B14</f>
        <v>NecID-Лион</v>
      </c>
      <c r="C12">
        <f>RIGHT(МатчиФра!M13,1)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МатчиФра!B15</f>
        <v>Реклин-Лилль</v>
      </c>
      <c r="C13">
        <f>LEFT(МатчиФра!M15,1)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МатчиФра!B16</f>
        <v>chistjak-ПСЖ</v>
      </c>
      <c r="C14">
        <f>RIGHT(МатчиФра!M15,1)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МатчиФра!B17</f>
        <v>SuperVlad-Лорьян</v>
      </c>
      <c r="C15">
        <f>LEFT(МатчиФра!M17,1)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6" t="str">
        <f>МатчиФра!B18</f>
        <v>saleh-Марсель</v>
      </c>
      <c r="C16">
        <f>RIGHT(МатчиФра!M17,1)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МатчиФра!B19</f>
        <v>sass1954-Нанси</v>
      </c>
      <c r="C17">
        <f>LEFT(МатчиФра!M19,1)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МатчиФра!B20</f>
        <v>igorocker-Кан</v>
      </c>
      <c r="C18">
        <f>RIGHT(МатчиФра!M19,1)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spans="2:8" ht="12.75" hidden="1">
      <c r="B19" t="str">
        <f>МатчиФра!B21</f>
        <v>aks-Сент-Этьен</v>
      </c>
      <c r="C19">
        <f>LEFT(МатчиФра!M21,1)</f>
      </c>
      <c r="D19">
        <f>IF(C19="",0,IF(C19&gt;C20,1,0))</f>
        <v>0</v>
      </c>
      <c r="E19">
        <f>IF(C19="",0,IF(C19=C20,1,0))</f>
        <v>0</v>
      </c>
      <c r="F19">
        <f>IF(C19="",0,IF(C19&lt;C20,1,0))</f>
        <v>0</v>
      </c>
      <c r="G19">
        <f>C19</f>
      </c>
      <c r="H19">
        <f>C20</f>
      </c>
    </row>
    <row r="20" spans="2:8" ht="12.75" hidden="1">
      <c r="B20" t="str">
        <f>МатчиФра!B22</f>
        <v>demik-78-Дижон</v>
      </c>
      <c r="C20">
        <f>RIGHT(МатчиФра!M21,1)</f>
      </c>
      <c r="D20">
        <f>F19</f>
        <v>0</v>
      </c>
      <c r="E20">
        <f>E19</f>
        <v>0</v>
      </c>
      <c r="F20">
        <f>D19</f>
        <v>0</v>
      </c>
      <c r="G20">
        <f>H19</f>
      </c>
      <c r="H20">
        <f>G19</f>
      </c>
    </row>
    <row r="21" spans="2:16" ht="12.75" hidden="1">
      <c r="B21" t="s">
        <v>22</v>
      </c>
      <c r="C21">
        <v>17</v>
      </c>
      <c r="D21">
        <v>11</v>
      </c>
      <c r="E21">
        <v>5</v>
      </c>
      <c r="F21">
        <v>39</v>
      </c>
      <c r="G21">
        <v>20</v>
      </c>
      <c r="H21">
        <f>COUNTIF($O$21:$O$40,"&gt;"&amp;O21)+COUNTIF($O$21:$O21,"="&amp;O21)</f>
        <v>21</v>
      </c>
      <c r="I21">
        <f aca="true" t="shared" si="0" ref="I21:I40">C21+VLOOKUP($B21,$B$1:$H$20,3,0)</f>
        <v>17</v>
      </c>
      <c r="J21">
        <f aca="true" t="shared" si="1" ref="J21:J40">D21+VLOOKUP($B21,$B$1:$H$20,4,0)</f>
        <v>11</v>
      </c>
      <c r="K21">
        <f aca="true" t="shared" si="2" ref="K21:K40">E21+VLOOKUP($B21,$B$1:$H$20,5,0)</f>
        <v>5</v>
      </c>
      <c r="L21" t="e">
        <f aca="true" t="shared" si="3" ref="L21:L40">F21+VLOOKUP($B21,$B$1:$H$20,6,0)</f>
        <v>#VALUE!</v>
      </c>
      <c r="M21" t="e">
        <f aca="true" t="shared" si="4" ref="M21:M40">G21+VLOOKUP($B21,$B$1:$H$20,7,0)</f>
        <v>#VALUE!</v>
      </c>
      <c r="N21">
        <f>I21*3+J21</f>
        <v>62</v>
      </c>
      <c r="O21" t="e">
        <f>N21+(I21*0.1)+((L21-M21)*0.01)+(L21*0.001)</f>
        <v>#VALUE!</v>
      </c>
      <c r="P21" t="str">
        <f>B21</f>
        <v>SuperVlad-Лорьян</v>
      </c>
    </row>
    <row r="22" spans="2:16" ht="12.75" hidden="1">
      <c r="B22" t="s">
        <v>9</v>
      </c>
      <c r="C22">
        <v>15</v>
      </c>
      <c r="D22">
        <v>12</v>
      </c>
      <c r="E22">
        <v>6</v>
      </c>
      <c r="F22">
        <v>35</v>
      </c>
      <c r="G22">
        <v>26</v>
      </c>
      <c r="H22">
        <f>COUNTIF($O$21:$O$40,"&gt;"&amp;O22)+COUNTIF($O$21:$O22,"="&amp;O22)</f>
        <v>22</v>
      </c>
      <c r="I22">
        <f t="shared" si="0"/>
        <v>15</v>
      </c>
      <c r="J22">
        <f t="shared" si="1"/>
        <v>12</v>
      </c>
      <c r="K22">
        <f t="shared" si="2"/>
        <v>6</v>
      </c>
      <c r="L22" t="e">
        <f t="shared" si="3"/>
        <v>#VALUE!</v>
      </c>
      <c r="M22" t="e">
        <f t="shared" si="4"/>
        <v>#VALUE!</v>
      </c>
      <c r="N22">
        <f aca="true" t="shared" si="5" ref="N22:N40">I22*3+J22</f>
        <v>57</v>
      </c>
      <c r="O22" t="e">
        <f aca="true" t="shared" si="6" ref="O22:O40">N22+(I22*0.1)+((L22-M22)*0.01)+(L22*0.001)</f>
        <v>#VALUE!</v>
      </c>
      <c r="P22" t="str">
        <f aca="true" t="shared" si="7" ref="P22:P40">B22</f>
        <v>Orik-Ренн</v>
      </c>
    </row>
    <row r="23" spans="2:16" ht="12.75" hidden="1">
      <c r="B23" t="s">
        <v>24</v>
      </c>
      <c r="C23">
        <v>15</v>
      </c>
      <c r="D23">
        <v>10</v>
      </c>
      <c r="E23">
        <v>8</v>
      </c>
      <c r="F23">
        <v>42</v>
      </c>
      <c r="G23">
        <v>32</v>
      </c>
      <c r="H23">
        <f>COUNTIF($O$21:$O$40,"&gt;"&amp;O23)+COUNTIF($O$21:$O23,"="&amp;O23)</f>
        <v>23</v>
      </c>
      <c r="I23">
        <f t="shared" si="0"/>
        <v>15</v>
      </c>
      <c r="J23">
        <f t="shared" si="1"/>
        <v>10</v>
      </c>
      <c r="K23">
        <f t="shared" si="2"/>
        <v>8</v>
      </c>
      <c r="L23" t="e">
        <f t="shared" si="3"/>
        <v>#VALUE!</v>
      </c>
      <c r="M23" t="e">
        <f t="shared" si="4"/>
        <v>#VALUE!</v>
      </c>
      <c r="N23">
        <f t="shared" si="5"/>
        <v>55</v>
      </c>
      <c r="O23" t="e">
        <f t="shared" si="6"/>
        <v>#VALUE!</v>
      </c>
      <c r="P23" t="str">
        <f t="shared" si="7"/>
        <v>Реклин-Лилль</v>
      </c>
    </row>
    <row r="24" spans="2:16" ht="12.75" hidden="1">
      <c r="B24" t="s">
        <v>21</v>
      </c>
      <c r="C24">
        <v>13</v>
      </c>
      <c r="D24">
        <v>14</v>
      </c>
      <c r="E24">
        <v>6</v>
      </c>
      <c r="F24">
        <v>41</v>
      </c>
      <c r="G24">
        <v>26</v>
      </c>
      <c r="H24">
        <f>COUNTIF($O$21:$O$40,"&gt;"&amp;O24)+COUNTIF($O$21:$O24,"="&amp;O24)</f>
        <v>24</v>
      </c>
      <c r="I24">
        <f t="shared" si="0"/>
        <v>13</v>
      </c>
      <c r="J24">
        <f t="shared" si="1"/>
        <v>14</v>
      </c>
      <c r="K24">
        <f t="shared" si="2"/>
        <v>6</v>
      </c>
      <c r="L24" t="e">
        <f t="shared" si="3"/>
        <v>#VALUE!</v>
      </c>
      <c r="M24" t="e">
        <f t="shared" si="4"/>
        <v>#VALUE!</v>
      </c>
      <c r="N24">
        <f t="shared" si="5"/>
        <v>53</v>
      </c>
      <c r="O24" t="e">
        <f t="shared" si="6"/>
        <v>#VALUE!</v>
      </c>
      <c r="P24" t="str">
        <f t="shared" si="7"/>
        <v>mukh-Эвиан</v>
      </c>
    </row>
    <row r="25" spans="2:16" ht="12.75" hidden="1">
      <c r="B25" t="s">
        <v>23</v>
      </c>
      <c r="C25">
        <v>15</v>
      </c>
      <c r="D25">
        <v>5</v>
      </c>
      <c r="E25">
        <v>13</v>
      </c>
      <c r="F25">
        <v>34</v>
      </c>
      <c r="G25">
        <v>29</v>
      </c>
      <c r="H25">
        <f>COUNTIF($O$21:$O$40,"&gt;"&amp;O25)+COUNTIF($O$21:$O25,"="&amp;O25)</f>
        <v>25</v>
      </c>
      <c r="I25">
        <f t="shared" si="0"/>
        <v>15</v>
      </c>
      <c r="J25">
        <f t="shared" si="1"/>
        <v>5</v>
      </c>
      <c r="K25">
        <f t="shared" si="2"/>
        <v>13</v>
      </c>
      <c r="L25" t="e">
        <f t="shared" si="3"/>
        <v>#VALUE!</v>
      </c>
      <c r="M25" t="e">
        <f t="shared" si="4"/>
        <v>#VALUE!</v>
      </c>
      <c r="N25">
        <f t="shared" si="5"/>
        <v>50</v>
      </c>
      <c r="O25" t="e">
        <f t="shared" si="6"/>
        <v>#VALUE!</v>
      </c>
      <c r="P25" t="str">
        <f t="shared" si="7"/>
        <v>aks-Сент-Этьен</v>
      </c>
    </row>
    <row r="26" spans="2:16" ht="12.75" hidden="1">
      <c r="B26" t="s">
        <v>14</v>
      </c>
      <c r="C26">
        <v>13</v>
      </c>
      <c r="D26">
        <v>10</v>
      </c>
      <c r="E26">
        <v>10</v>
      </c>
      <c r="F26">
        <v>35</v>
      </c>
      <c r="G26">
        <v>37</v>
      </c>
      <c r="H26">
        <f>COUNTIF($O$21:$O$40,"&gt;"&amp;O26)+COUNTIF($O$21:$O26,"="&amp;O26)</f>
        <v>26</v>
      </c>
      <c r="I26">
        <f t="shared" si="0"/>
        <v>13</v>
      </c>
      <c r="J26">
        <f t="shared" si="1"/>
        <v>10</v>
      </c>
      <c r="K26">
        <f t="shared" si="2"/>
        <v>10</v>
      </c>
      <c r="L26" t="e">
        <f t="shared" si="3"/>
        <v>#VALUE!</v>
      </c>
      <c r="M26" t="e">
        <f t="shared" si="4"/>
        <v>#VALUE!</v>
      </c>
      <c r="N26">
        <f t="shared" si="5"/>
        <v>49</v>
      </c>
      <c r="O26" t="e">
        <f t="shared" si="6"/>
        <v>#VALUE!</v>
      </c>
      <c r="P26" t="str">
        <f t="shared" si="7"/>
        <v>Марафон-Бордо</v>
      </c>
    </row>
    <row r="27" spans="2:16" ht="12.75" hidden="1">
      <c r="B27" t="s">
        <v>18</v>
      </c>
      <c r="C27">
        <v>13</v>
      </c>
      <c r="D27">
        <v>9</v>
      </c>
      <c r="E27">
        <v>11</v>
      </c>
      <c r="F27">
        <v>32</v>
      </c>
      <c r="G27">
        <v>29</v>
      </c>
      <c r="H27">
        <f>COUNTIF($O$21:$O$40,"&gt;"&amp;O27)+COUNTIF($O$21:$O27,"="&amp;O27)</f>
        <v>27</v>
      </c>
      <c r="I27">
        <f t="shared" si="0"/>
        <v>13</v>
      </c>
      <c r="J27">
        <f t="shared" si="1"/>
        <v>9</v>
      </c>
      <c r="K27">
        <f t="shared" si="2"/>
        <v>11</v>
      </c>
      <c r="L27" t="e">
        <f t="shared" si="3"/>
        <v>#VALUE!</v>
      </c>
      <c r="M27" t="e">
        <f t="shared" si="4"/>
        <v>#VALUE!</v>
      </c>
      <c r="N27">
        <f t="shared" si="5"/>
        <v>48</v>
      </c>
      <c r="O27" t="e">
        <f t="shared" si="6"/>
        <v>#VALUE!</v>
      </c>
      <c r="P27" t="str">
        <f t="shared" si="7"/>
        <v>FanLoko-Монпелье</v>
      </c>
    </row>
    <row r="28" spans="2:16" ht="12.75" hidden="1">
      <c r="B28" t="s">
        <v>6</v>
      </c>
      <c r="C28">
        <v>13</v>
      </c>
      <c r="D28">
        <v>7</v>
      </c>
      <c r="E28">
        <v>13</v>
      </c>
      <c r="F28">
        <v>41</v>
      </c>
      <c r="G28">
        <v>37</v>
      </c>
      <c r="H28">
        <f>COUNTIF($O$21:$O$40,"&gt;"&amp;O28)+COUNTIF($O$21:$O28,"="&amp;O28)</f>
        <v>28</v>
      </c>
      <c r="I28">
        <f t="shared" si="0"/>
        <v>13</v>
      </c>
      <c r="J28">
        <f t="shared" si="1"/>
        <v>7</v>
      </c>
      <c r="K28">
        <f t="shared" si="2"/>
        <v>13</v>
      </c>
      <c r="L28" t="e">
        <f t="shared" si="3"/>
        <v>#VALUE!</v>
      </c>
      <c r="M28" t="e">
        <f t="shared" si="4"/>
        <v>#VALUE!</v>
      </c>
      <c r="N28">
        <f t="shared" si="5"/>
        <v>46</v>
      </c>
      <c r="O28" t="e">
        <f t="shared" si="6"/>
        <v>#VALUE!</v>
      </c>
      <c r="P28" t="str">
        <f t="shared" si="7"/>
        <v>saleh-Марсель</v>
      </c>
    </row>
    <row r="29" spans="2:16" ht="12.75" hidden="1">
      <c r="B29" t="s">
        <v>17</v>
      </c>
      <c r="C29">
        <v>13</v>
      </c>
      <c r="D29">
        <v>7</v>
      </c>
      <c r="E29">
        <v>13</v>
      </c>
      <c r="F29">
        <v>32</v>
      </c>
      <c r="G29">
        <v>32</v>
      </c>
      <c r="H29">
        <f>COUNTIF($O$21:$O$40,"&gt;"&amp;O29)+COUNTIF($O$21:$O29,"="&amp;O29)</f>
        <v>29</v>
      </c>
      <c r="I29">
        <f t="shared" si="0"/>
        <v>13</v>
      </c>
      <c r="J29">
        <f t="shared" si="1"/>
        <v>7</v>
      </c>
      <c r="K29">
        <f t="shared" si="2"/>
        <v>13</v>
      </c>
      <c r="L29" t="e">
        <f t="shared" si="3"/>
        <v>#VALUE!</v>
      </c>
      <c r="M29" t="e">
        <f t="shared" si="4"/>
        <v>#VALUE!</v>
      </c>
      <c r="N29">
        <f t="shared" si="5"/>
        <v>46</v>
      </c>
      <c r="O29" t="e">
        <f t="shared" si="6"/>
        <v>#VALUE!</v>
      </c>
      <c r="P29" t="str">
        <f t="shared" si="7"/>
        <v>AlekseyShalaev-Сошо</v>
      </c>
    </row>
    <row r="30" spans="2:16" ht="12.75" hidden="1">
      <c r="B30" t="s">
        <v>19</v>
      </c>
      <c r="C30">
        <v>12</v>
      </c>
      <c r="D30">
        <v>8</v>
      </c>
      <c r="E30">
        <v>13</v>
      </c>
      <c r="F30">
        <v>29</v>
      </c>
      <c r="G30">
        <v>33</v>
      </c>
      <c r="H30">
        <f>COUNTIF($O$21:$O$40,"&gt;"&amp;O30)+COUNTIF($O$21:$O30,"="&amp;O30)</f>
        <v>30</v>
      </c>
      <c r="I30">
        <f t="shared" si="0"/>
        <v>12</v>
      </c>
      <c r="J30">
        <f t="shared" si="1"/>
        <v>8</v>
      </c>
      <c r="K30">
        <f t="shared" si="2"/>
        <v>13</v>
      </c>
      <c r="L30" t="e">
        <f t="shared" si="3"/>
        <v>#VALUE!</v>
      </c>
      <c r="M30" t="e">
        <f t="shared" si="4"/>
        <v>#VALUE!</v>
      </c>
      <c r="N30">
        <f t="shared" si="5"/>
        <v>44</v>
      </c>
      <c r="O30" t="e">
        <f t="shared" si="6"/>
        <v>#VALUE!</v>
      </c>
      <c r="P30" t="str">
        <f t="shared" si="7"/>
        <v>Батькович-Валансьенн</v>
      </c>
    </row>
    <row r="31" spans="2:16" ht="12.75" hidden="1">
      <c r="B31" t="s">
        <v>8</v>
      </c>
      <c r="C31">
        <v>11</v>
      </c>
      <c r="D31">
        <v>10</v>
      </c>
      <c r="E31">
        <v>12</v>
      </c>
      <c r="F31">
        <v>31</v>
      </c>
      <c r="G31">
        <v>27</v>
      </c>
      <c r="H31">
        <f>COUNTIF($O$21:$O$40,"&gt;"&amp;O31)+COUNTIF($O$21:$O31,"="&amp;O31)</f>
        <v>31</v>
      </c>
      <c r="I31">
        <f t="shared" si="0"/>
        <v>11</v>
      </c>
      <c r="J31">
        <f t="shared" si="1"/>
        <v>10</v>
      </c>
      <c r="K31">
        <f t="shared" si="2"/>
        <v>12</v>
      </c>
      <c r="L31" t="e">
        <f t="shared" si="3"/>
        <v>#VALUE!</v>
      </c>
      <c r="M31" t="e">
        <f t="shared" si="4"/>
        <v>#VALUE!</v>
      </c>
      <c r="N31">
        <f t="shared" si="5"/>
        <v>43</v>
      </c>
      <c r="O31" t="e">
        <f t="shared" si="6"/>
        <v>#VALUE!</v>
      </c>
      <c r="P31" t="str">
        <f t="shared" si="7"/>
        <v>ehduard-shevcov-Ницца</v>
      </c>
    </row>
    <row r="32" spans="2:16" ht="12.75" hidden="1">
      <c r="B32" t="s">
        <v>15</v>
      </c>
      <c r="C32">
        <v>10</v>
      </c>
      <c r="D32">
        <v>13</v>
      </c>
      <c r="E32">
        <v>10</v>
      </c>
      <c r="F32">
        <v>32</v>
      </c>
      <c r="G32">
        <v>25</v>
      </c>
      <c r="H32">
        <f>COUNTIF($O$21:$O$40,"&gt;"&amp;O32)+COUNTIF($O$21:$O32,"="&amp;O32)</f>
        <v>32</v>
      </c>
      <c r="I32">
        <f t="shared" si="0"/>
        <v>10</v>
      </c>
      <c r="J32">
        <f t="shared" si="1"/>
        <v>13</v>
      </c>
      <c r="K32">
        <f t="shared" si="2"/>
        <v>10</v>
      </c>
      <c r="L32" t="e">
        <f t="shared" si="3"/>
        <v>#VALUE!</v>
      </c>
      <c r="M32" t="e">
        <f t="shared" si="4"/>
        <v>#VALUE!</v>
      </c>
      <c r="N32">
        <f t="shared" si="5"/>
        <v>43</v>
      </c>
      <c r="O32" t="e">
        <f t="shared" si="6"/>
        <v>#VALUE!</v>
      </c>
      <c r="P32" t="str">
        <f t="shared" si="7"/>
        <v>NecID-Лион</v>
      </c>
    </row>
    <row r="33" spans="2:16" ht="12.75" hidden="1">
      <c r="B33" t="s">
        <v>11</v>
      </c>
      <c r="C33">
        <v>11</v>
      </c>
      <c r="D33">
        <v>9</v>
      </c>
      <c r="E33">
        <v>13</v>
      </c>
      <c r="F33">
        <v>38</v>
      </c>
      <c r="G33">
        <v>42</v>
      </c>
      <c r="H33">
        <f>COUNTIF($O$21:$O$40,"&gt;"&amp;O33)+COUNTIF($O$21:$O33,"="&amp;O33)</f>
        <v>33</v>
      </c>
      <c r="I33">
        <f t="shared" si="0"/>
        <v>11</v>
      </c>
      <c r="J33">
        <f t="shared" si="1"/>
        <v>9</v>
      </c>
      <c r="K33">
        <f t="shared" si="2"/>
        <v>13</v>
      </c>
      <c r="L33" t="e">
        <f t="shared" si="3"/>
        <v>#VALUE!</v>
      </c>
      <c r="M33" t="e">
        <f t="shared" si="4"/>
        <v>#VALUE!</v>
      </c>
      <c r="N33">
        <f t="shared" si="5"/>
        <v>42</v>
      </c>
      <c r="O33" t="e">
        <f t="shared" si="6"/>
        <v>#VALUE!</v>
      </c>
      <c r="P33" t="str">
        <f t="shared" si="7"/>
        <v>amelin-Брест</v>
      </c>
    </row>
    <row r="34" spans="2:16" ht="12.75" hidden="1">
      <c r="B34" t="s">
        <v>13</v>
      </c>
      <c r="C34">
        <v>11</v>
      </c>
      <c r="D34">
        <v>8</v>
      </c>
      <c r="E34">
        <v>14</v>
      </c>
      <c r="F34">
        <v>45</v>
      </c>
      <c r="G34">
        <v>46</v>
      </c>
      <c r="H34">
        <f>COUNTIF($O$21:$O$40,"&gt;"&amp;O34)+COUNTIF($O$21:$O34,"="&amp;O34)</f>
        <v>34</v>
      </c>
      <c r="I34">
        <f t="shared" si="0"/>
        <v>11</v>
      </c>
      <c r="J34">
        <f t="shared" si="1"/>
        <v>8</v>
      </c>
      <c r="K34">
        <f t="shared" si="2"/>
        <v>14</v>
      </c>
      <c r="L34" t="e">
        <f t="shared" si="3"/>
        <v>#VALUE!</v>
      </c>
      <c r="M34" t="e">
        <f t="shared" si="4"/>
        <v>#VALUE!</v>
      </c>
      <c r="N34">
        <f t="shared" si="5"/>
        <v>41</v>
      </c>
      <c r="O34" t="e">
        <f t="shared" si="6"/>
        <v>#VALUE!</v>
      </c>
      <c r="P34" t="str">
        <f t="shared" si="7"/>
        <v>demik-78-Дижон</v>
      </c>
    </row>
    <row r="35" spans="2:16" ht="12.75" hidden="1">
      <c r="B35" t="s">
        <v>7</v>
      </c>
      <c r="C35">
        <v>11</v>
      </c>
      <c r="D35">
        <v>7</v>
      </c>
      <c r="E35">
        <v>15</v>
      </c>
      <c r="F35">
        <v>38</v>
      </c>
      <c r="G35">
        <v>45</v>
      </c>
      <c r="H35">
        <f>COUNTIF($O$21:$O$40,"&gt;"&amp;O35)+COUNTIF($O$21:$O35,"="&amp;O35)</f>
        <v>35</v>
      </c>
      <c r="I35">
        <f t="shared" si="0"/>
        <v>11</v>
      </c>
      <c r="J35">
        <f t="shared" si="1"/>
        <v>7</v>
      </c>
      <c r="K35">
        <f t="shared" si="2"/>
        <v>15</v>
      </c>
      <c r="L35" t="e">
        <f t="shared" si="3"/>
        <v>#VALUE!</v>
      </c>
      <c r="M35" t="e">
        <f t="shared" si="4"/>
        <v>#VALUE!</v>
      </c>
      <c r="N35">
        <f t="shared" si="5"/>
        <v>40</v>
      </c>
      <c r="O35" t="e">
        <f t="shared" si="6"/>
        <v>#VALUE!</v>
      </c>
      <c r="P35" t="str">
        <f t="shared" si="7"/>
        <v>кипер46-Тулуза</v>
      </c>
    </row>
    <row r="36" spans="2:16" ht="12.75" hidden="1">
      <c r="B36" t="s">
        <v>5</v>
      </c>
      <c r="C36">
        <v>11</v>
      </c>
      <c r="D36">
        <v>6</v>
      </c>
      <c r="E36">
        <v>16</v>
      </c>
      <c r="F36">
        <v>42</v>
      </c>
      <c r="G36">
        <v>52</v>
      </c>
      <c r="H36">
        <f>COUNTIF($O$21:$O$40,"&gt;"&amp;O36)+COUNTIF($O$21:$O36,"="&amp;O36)</f>
        <v>36</v>
      </c>
      <c r="I36">
        <f t="shared" si="0"/>
        <v>11</v>
      </c>
      <c r="J36">
        <f t="shared" si="1"/>
        <v>6</v>
      </c>
      <c r="K36">
        <f t="shared" si="2"/>
        <v>16</v>
      </c>
      <c r="L36" t="e">
        <f t="shared" si="3"/>
        <v>#VALUE!</v>
      </c>
      <c r="M36" t="e">
        <f t="shared" si="4"/>
        <v>#VALUE!</v>
      </c>
      <c r="N36">
        <f t="shared" si="5"/>
        <v>39</v>
      </c>
      <c r="O36" t="e">
        <f t="shared" si="6"/>
        <v>#VALUE!</v>
      </c>
      <c r="P36" t="str">
        <f t="shared" si="7"/>
        <v>alexivan-Аяччо</v>
      </c>
    </row>
    <row r="37" spans="2:16" ht="12.75" hidden="1">
      <c r="B37" t="s">
        <v>20</v>
      </c>
      <c r="C37">
        <v>9</v>
      </c>
      <c r="D37">
        <v>12</v>
      </c>
      <c r="E37">
        <v>12</v>
      </c>
      <c r="F37">
        <v>33</v>
      </c>
      <c r="G37">
        <v>37</v>
      </c>
      <c r="H37">
        <f>COUNTIF($O$21:$O$40,"&gt;"&amp;O37)+COUNTIF($O$21:$O37,"="&amp;O37)</f>
        <v>37</v>
      </c>
      <c r="I37">
        <f t="shared" si="0"/>
        <v>9</v>
      </c>
      <c r="J37">
        <f t="shared" si="1"/>
        <v>12</v>
      </c>
      <c r="K37">
        <f t="shared" si="2"/>
        <v>12</v>
      </c>
      <c r="L37" t="e">
        <f t="shared" si="3"/>
        <v>#VALUE!</v>
      </c>
      <c r="M37" t="e">
        <f t="shared" si="4"/>
        <v>#VALUE!</v>
      </c>
      <c r="N37">
        <f t="shared" si="5"/>
        <v>39</v>
      </c>
      <c r="O37" t="e">
        <f t="shared" si="6"/>
        <v>#VALUE!</v>
      </c>
      <c r="P37" t="str">
        <f t="shared" si="7"/>
        <v>igorocker-Кан</v>
      </c>
    </row>
    <row r="38" spans="2:16" ht="12.75" hidden="1">
      <c r="B38" t="s">
        <v>10</v>
      </c>
      <c r="C38">
        <v>10</v>
      </c>
      <c r="D38">
        <v>6</v>
      </c>
      <c r="E38">
        <v>17</v>
      </c>
      <c r="F38">
        <v>28</v>
      </c>
      <c r="G38">
        <v>46</v>
      </c>
      <c r="H38">
        <f>COUNTIF($O$21:$O$40,"&gt;"&amp;O38)+COUNTIF($O$21:$O38,"="&amp;O38)</f>
        <v>38</v>
      </c>
      <c r="I38">
        <f t="shared" si="0"/>
        <v>10</v>
      </c>
      <c r="J38">
        <f t="shared" si="1"/>
        <v>6</v>
      </c>
      <c r="K38">
        <f t="shared" si="2"/>
        <v>17</v>
      </c>
      <c r="L38" t="e">
        <f t="shared" si="3"/>
        <v>#VALUE!</v>
      </c>
      <c r="M38" t="e">
        <f t="shared" si="4"/>
        <v>#VALUE!</v>
      </c>
      <c r="N38">
        <f t="shared" si="5"/>
        <v>36</v>
      </c>
      <c r="O38" t="e">
        <f t="shared" si="6"/>
        <v>#VALUE!</v>
      </c>
      <c r="P38" t="str">
        <f t="shared" si="7"/>
        <v>chistjak-ПСЖ</v>
      </c>
    </row>
    <row r="39" spans="2:16" ht="12.75" hidden="1">
      <c r="B39" t="s">
        <v>16</v>
      </c>
      <c r="C39">
        <v>9</v>
      </c>
      <c r="D39">
        <v>8</v>
      </c>
      <c r="E39">
        <v>16</v>
      </c>
      <c r="F39">
        <v>34</v>
      </c>
      <c r="G39">
        <v>47</v>
      </c>
      <c r="H39">
        <f>COUNTIF($O$21:$O$40,"&gt;"&amp;O39)+COUNTIF($O$21:$O39,"="&amp;O39)</f>
        <v>39</v>
      </c>
      <c r="I39">
        <f t="shared" si="0"/>
        <v>9</v>
      </c>
      <c r="J39">
        <f t="shared" si="1"/>
        <v>8</v>
      </c>
      <c r="K39">
        <f t="shared" si="2"/>
        <v>16</v>
      </c>
      <c r="L39" t="e">
        <f t="shared" si="3"/>
        <v>#VALUE!</v>
      </c>
      <c r="M39" t="e">
        <f t="shared" si="4"/>
        <v>#VALUE!</v>
      </c>
      <c r="N39">
        <f t="shared" si="5"/>
        <v>35</v>
      </c>
      <c r="O39" t="e">
        <f t="shared" si="6"/>
        <v>#VALUE!</v>
      </c>
      <c r="P39" t="str">
        <f t="shared" si="7"/>
        <v>sass1954-Нанси</v>
      </c>
    </row>
    <row r="40" spans="2:16" ht="13.5" hidden="1" thickBot="1">
      <c r="B40" t="s">
        <v>12</v>
      </c>
      <c r="C40">
        <v>7</v>
      </c>
      <c r="D40">
        <v>10</v>
      </c>
      <c r="E40">
        <v>16</v>
      </c>
      <c r="F40">
        <v>26</v>
      </c>
      <c r="G40">
        <v>39</v>
      </c>
      <c r="H40">
        <f>COUNTIF($O$21:$O$40,"&gt;"&amp;O40)+COUNTIF($O$21:$O40,"="&amp;O40)</f>
        <v>40</v>
      </c>
      <c r="I40">
        <f t="shared" si="0"/>
        <v>7</v>
      </c>
      <c r="J40">
        <f t="shared" si="1"/>
        <v>10</v>
      </c>
      <c r="K40">
        <f t="shared" si="2"/>
        <v>16</v>
      </c>
      <c r="L40" t="e">
        <f t="shared" si="3"/>
        <v>#VALUE!</v>
      </c>
      <c r="M40" t="e">
        <f t="shared" si="4"/>
        <v>#VALUE!</v>
      </c>
      <c r="N40">
        <f t="shared" si="5"/>
        <v>31</v>
      </c>
      <c r="O40" t="e">
        <f t="shared" si="6"/>
        <v>#VALUE!</v>
      </c>
      <c r="P40" t="str">
        <f t="shared" si="7"/>
        <v>dkdens-Осер</v>
      </c>
    </row>
    <row r="41" spans="1:10" ht="13.5" thickBot="1">
      <c r="A41" s="44" t="s">
        <v>25</v>
      </c>
      <c r="B41" s="45" t="s">
        <v>26</v>
      </c>
      <c r="C41" s="46" t="s">
        <v>27</v>
      </c>
      <c r="D41" s="46" t="s">
        <v>28</v>
      </c>
      <c r="E41" s="46" t="s">
        <v>29</v>
      </c>
      <c r="F41" s="96" t="s">
        <v>30</v>
      </c>
      <c r="G41" s="97"/>
      <c r="H41" s="98"/>
      <c r="I41" s="46" t="s">
        <v>31</v>
      </c>
      <c r="J41" s="47" t="s">
        <v>32</v>
      </c>
    </row>
    <row r="42" spans="1:10" ht="12.75">
      <c r="A42" s="48">
        <v>1</v>
      </c>
      <c r="B42" s="49" t="e">
        <f>VLOOKUP($A42,$H$21:$P$40,9,0)</f>
        <v>#N/A</v>
      </c>
      <c r="C42" s="50" t="e">
        <f>VLOOKUP($A42,$H$21:$P$40,2,0)</f>
        <v>#N/A</v>
      </c>
      <c r="D42" s="50" t="e">
        <f>VLOOKUP($A42,$H$21:$P$40,3,0)</f>
        <v>#N/A</v>
      </c>
      <c r="E42" s="50" t="e">
        <f>VLOOKUP($A42,$H$21:$P$40,4,0)</f>
        <v>#N/A</v>
      </c>
      <c r="F42" s="51" t="e">
        <f>VLOOKUP($A42,$H$21:$P$40,5,0)</f>
        <v>#N/A</v>
      </c>
      <c r="G42" s="52" t="s">
        <v>4</v>
      </c>
      <c r="H42" s="53" t="e">
        <f>VLOOKUP($A42,$H$21:$P$40,6,0)</f>
        <v>#N/A</v>
      </c>
      <c r="I42" s="50" t="e">
        <f>F42-H42</f>
        <v>#N/A</v>
      </c>
      <c r="J42" s="54" t="e">
        <f>VLOOKUP($A42,$H$21:$P$40,7,0)</f>
        <v>#N/A</v>
      </c>
    </row>
    <row r="43" spans="1:10" ht="12.75">
      <c r="A43" s="55">
        <v>2</v>
      </c>
      <c r="B43" s="56" t="e">
        <f aca="true" t="shared" si="8" ref="B43:B61">VLOOKUP($A43,$H$21:$P$40,9,0)</f>
        <v>#N/A</v>
      </c>
      <c r="C43" s="57" t="e">
        <f aca="true" t="shared" si="9" ref="C43:C61">VLOOKUP($A43,$H$21:$P$40,2,0)</f>
        <v>#N/A</v>
      </c>
      <c r="D43" s="57" t="e">
        <f aca="true" t="shared" si="10" ref="D43:D61">VLOOKUP($A43,$H$21:$P$40,3,0)</f>
        <v>#N/A</v>
      </c>
      <c r="E43" s="57" t="e">
        <f aca="true" t="shared" si="11" ref="E43:E61">VLOOKUP($A43,$H$21:$P$40,4,0)</f>
        <v>#N/A</v>
      </c>
      <c r="F43" s="58" t="e">
        <f aca="true" t="shared" si="12" ref="F43:F61">VLOOKUP($A43,$H$21:$P$40,5,0)</f>
        <v>#N/A</v>
      </c>
      <c r="G43" s="59" t="s">
        <v>4</v>
      </c>
      <c r="H43" s="60" t="e">
        <f aca="true" t="shared" si="13" ref="H43:H61">VLOOKUP($A43,$H$21:$P$40,6,0)</f>
        <v>#N/A</v>
      </c>
      <c r="I43" s="57" t="e">
        <f aca="true" t="shared" si="14" ref="I43:I61">F43-H43</f>
        <v>#N/A</v>
      </c>
      <c r="J43" s="61" t="e">
        <f aca="true" t="shared" si="15" ref="J43:J61">VLOOKUP($A43,$H$21:$P$40,7,0)</f>
        <v>#N/A</v>
      </c>
    </row>
    <row r="44" spans="1:10" ht="12.75">
      <c r="A44" s="55">
        <v>3</v>
      </c>
      <c r="B44" s="56" t="e">
        <f t="shared" si="8"/>
        <v>#N/A</v>
      </c>
      <c r="C44" s="57" t="e">
        <f t="shared" si="9"/>
        <v>#N/A</v>
      </c>
      <c r="D44" s="57" t="e">
        <f t="shared" si="10"/>
        <v>#N/A</v>
      </c>
      <c r="E44" s="57" t="e">
        <f t="shared" si="11"/>
        <v>#N/A</v>
      </c>
      <c r="F44" s="58" t="e">
        <f t="shared" si="12"/>
        <v>#N/A</v>
      </c>
      <c r="G44" s="59" t="s">
        <v>4</v>
      </c>
      <c r="H44" s="60" t="e">
        <f t="shared" si="13"/>
        <v>#N/A</v>
      </c>
      <c r="I44" s="57" t="e">
        <f t="shared" si="14"/>
        <v>#N/A</v>
      </c>
      <c r="J44" s="61" t="e">
        <f t="shared" si="15"/>
        <v>#N/A</v>
      </c>
    </row>
    <row r="45" spans="1:10" ht="12.75">
      <c r="A45" s="62">
        <v>4</v>
      </c>
      <c r="B45" s="63" t="e">
        <f t="shared" si="8"/>
        <v>#N/A</v>
      </c>
      <c r="C45" s="64" t="e">
        <f t="shared" si="9"/>
        <v>#N/A</v>
      </c>
      <c r="D45" s="64" t="e">
        <f t="shared" si="10"/>
        <v>#N/A</v>
      </c>
      <c r="E45" s="64" t="e">
        <f t="shared" si="11"/>
        <v>#N/A</v>
      </c>
      <c r="F45" s="65" t="e">
        <f t="shared" si="12"/>
        <v>#N/A</v>
      </c>
      <c r="G45" s="66" t="s">
        <v>4</v>
      </c>
      <c r="H45" s="67" t="e">
        <f t="shared" si="13"/>
        <v>#N/A</v>
      </c>
      <c r="I45" s="64" t="e">
        <f t="shared" si="14"/>
        <v>#N/A</v>
      </c>
      <c r="J45" s="68" t="e">
        <f t="shared" si="15"/>
        <v>#N/A</v>
      </c>
    </row>
    <row r="46" spans="1:10" ht="12.75">
      <c r="A46" s="62">
        <v>5</v>
      </c>
      <c r="B46" s="63" t="e">
        <f t="shared" si="8"/>
        <v>#N/A</v>
      </c>
      <c r="C46" s="64" t="e">
        <f t="shared" si="9"/>
        <v>#N/A</v>
      </c>
      <c r="D46" s="64" t="e">
        <f t="shared" si="10"/>
        <v>#N/A</v>
      </c>
      <c r="E46" s="64" t="e">
        <f t="shared" si="11"/>
        <v>#N/A</v>
      </c>
      <c r="F46" s="65" t="e">
        <f t="shared" si="12"/>
        <v>#N/A</v>
      </c>
      <c r="G46" s="66" t="s">
        <v>4</v>
      </c>
      <c r="H46" s="67" t="e">
        <f t="shared" si="13"/>
        <v>#N/A</v>
      </c>
      <c r="I46" s="64" t="e">
        <f t="shared" si="14"/>
        <v>#N/A</v>
      </c>
      <c r="J46" s="68" t="e">
        <f t="shared" si="15"/>
        <v>#N/A</v>
      </c>
    </row>
    <row r="47" spans="1:10" ht="12.75">
      <c r="A47" s="62">
        <v>6</v>
      </c>
      <c r="B47" s="63" t="e">
        <f t="shared" si="8"/>
        <v>#N/A</v>
      </c>
      <c r="C47" s="64" t="e">
        <f t="shared" si="9"/>
        <v>#N/A</v>
      </c>
      <c r="D47" s="64" t="e">
        <f t="shared" si="10"/>
        <v>#N/A</v>
      </c>
      <c r="E47" s="64" t="e">
        <f t="shared" si="11"/>
        <v>#N/A</v>
      </c>
      <c r="F47" s="65" t="e">
        <f t="shared" si="12"/>
        <v>#N/A</v>
      </c>
      <c r="G47" s="66" t="s">
        <v>4</v>
      </c>
      <c r="H47" s="67" t="e">
        <f t="shared" si="13"/>
        <v>#N/A</v>
      </c>
      <c r="I47" s="64" t="e">
        <f t="shared" si="14"/>
        <v>#N/A</v>
      </c>
      <c r="J47" s="68" t="e">
        <f t="shared" si="15"/>
        <v>#N/A</v>
      </c>
    </row>
    <row r="48" spans="1:10" ht="12.75">
      <c r="A48" s="62">
        <v>7</v>
      </c>
      <c r="B48" s="63" t="e">
        <f t="shared" si="8"/>
        <v>#N/A</v>
      </c>
      <c r="C48" s="64" t="e">
        <f t="shared" si="9"/>
        <v>#N/A</v>
      </c>
      <c r="D48" s="64" t="e">
        <f t="shared" si="10"/>
        <v>#N/A</v>
      </c>
      <c r="E48" s="64" t="e">
        <f t="shared" si="11"/>
        <v>#N/A</v>
      </c>
      <c r="F48" s="65" t="e">
        <f t="shared" si="12"/>
        <v>#N/A</v>
      </c>
      <c r="G48" s="66" t="s">
        <v>4</v>
      </c>
      <c r="H48" s="67" t="e">
        <f t="shared" si="13"/>
        <v>#N/A</v>
      </c>
      <c r="I48" s="64" t="e">
        <f t="shared" si="14"/>
        <v>#N/A</v>
      </c>
      <c r="J48" s="68" t="e">
        <f t="shared" si="15"/>
        <v>#N/A</v>
      </c>
    </row>
    <row r="49" spans="1:10" ht="12.75">
      <c r="A49" s="62">
        <v>8</v>
      </c>
      <c r="B49" s="63" t="e">
        <f t="shared" si="8"/>
        <v>#N/A</v>
      </c>
      <c r="C49" s="64" t="e">
        <f t="shared" si="9"/>
        <v>#N/A</v>
      </c>
      <c r="D49" s="64" t="e">
        <f t="shared" si="10"/>
        <v>#N/A</v>
      </c>
      <c r="E49" s="64" t="e">
        <f t="shared" si="11"/>
        <v>#N/A</v>
      </c>
      <c r="F49" s="65" t="e">
        <f t="shared" si="12"/>
        <v>#N/A</v>
      </c>
      <c r="G49" s="66" t="s">
        <v>4</v>
      </c>
      <c r="H49" s="67" t="e">
        <f t="shared" si="13"/>
        <v>#N/A</v>
      </c>
      <c r="I49" s="64" t="e">
        <f t="shared" si="14"/>
        <v>#N/A</v>
      </c>
      <c r="J49" s="68" t="e">
        <f t="shared" si="15"/>
        <v>#N/A</v>
      </c>
    </row>
    <row r="50" spans="1:10" ht="12.75">
      <c r="A50" s="62">
        <v>9</v>
      </c>
      <c r="B50" s="63" t="e">
        <f t="shared" si="8"/>
        <v>#N/A</v>
      </c>
      <c r="C50" s="64" t="e">
        <f t="shared" si="9"/>
        <v>#N/A</v>
      </c>
      <c r="D50" s="64" t="e">
        <f t="shared" si="10"/>
        <v>#N/A</v>
      </c>
      <c r="E50" s="64" t="e">
        <f t="shared" si="11"/>
        <v>#N/A</v>
      </c>
      <c r="F50" s="65" t="e">
        <f t="shared" si="12"/>
        <v>#N/A</v>
      </c>
      <c r="G50" s="66" t="s">
        <v>4</v>
      </c>
      <c r="H50" s="67" t="e">
        <f t="shared" si="13"/>
        <v>#N/A</v>
      </c>
      <c r="I50" s="64" t="e">
        <f t="shared" si="14"/>
        <v>#N/A</v>
      </c>
      <c r="J50" s="68" t="e">
        <f t="shared" si="15"/>
        <v>#N/A</v>
      </c>
    </row>
    <row r="51" spans="1:10" ht="12.75">
      <c r="A51" s="62">
        <v>10</v>
      </c>
      <c r="B51" s="63" t="e">
        <f t="shared" si="8"/>
        <v>#N/A</v>
      </c>
      <c r="C51" s="64" t="e">
        <f t="shared" si="9"/>
        <v>#N/A</v>
      </c>
      <c r="D51" s="64" t="e">
        <f t="shared" si="10"/>
        <v>#N/A</v>
      </c>
      <c r="E51" s="64" t="e">
        <f t="shared" si="11"/>
        <v>#N/A</v>
      </c>
      <c r="F51" s="65" t="e">
        <f t="shared" si="12"/>
        <v>#N/A</v>
      </c>
      <c r="G51" s="66" t="s">
        <v>4</v>
      </c>
      <c r="H51" s="67" t="e">
        <f t="shared" si="13"/>
        <v>#N/A</v>
      </c>
      <c r="I51" s="64" t="e">
        <f t="shared" si="14"/>
        <v>#N/A</v>
      </c>
      <c r="J51" s="68" t="e">
        <f t="shared" si="15"/>
        <v>#N/A</v>
      </c>
    </row>
    <row r="52" spans="1:10" ht="12.75">
      <c r="A52" s="62">
        <v>11</v>
      </c>
      <c r="B52" s="63" t="e">
        <f t="shared" si="8"/>
        <v>#N/A</v>
      </c>
      <c r="C52" s="64" t="e">
        <f t="shared" si="9"/>
        <v>#N/A</v>
      </c>
      <c r="D52" s="64" t="e">
        <f t="shared" si="10"/>
        <v>#N/A</v>
      </c>
      <c r="E52" s="64" t="e">
        <f t="shared" si="11"/>
        <v>#N/A</v>
      </c>
      <c r="F52" s="65" t="e">
        <f t="shared" si="12"/>
        <v>#N/A</v>
      </c>
      <c r="G52" s="66" t="s">
        <v>4</v>
      </c>
      <c r="H52" s="67" t="e">
        <f t="shared" si="13"/>
        <v>#N/A</v>
      </c>
      <c r="I52" s="64" t="e">
        <f t="shared" si="14"/>
        <v>#N/A</v>
      </c>
      <c r="J52" s="68" t="e">
        <f t="shared" si="15"/>
        <v>#N/A</v>
      </c>
    </row>
    <row r="53" spans="1:10" ht="12.75">
      <c r="A53" s="62">
        <v>12</v>
      </c>
      <c r="B53" s="63" t="e">
        <f t="shared" si="8"/>
        <v>#N/A</v>
      </c>
      <c r="C53" s="64" t="e">
        <f t="shared" si="9"/>
        <v>#N/A</v>
      </c>
      <c r="D53" s="64" t="e">
        <f t="shared" si="10"/>
        <v>#N/A</v>
      </c>
      <c r="E53" s="64" t="e">
        <f t="shared" si="11"/>
        <v>#N/A</v>
      </c>
      <c r="F53" s="65" t="e">
        <f t="shared" si="12"/>
        <v>#N/A</v>
      </c>
      <c r="G53" s="66" t="s">
        <v>4</v>
      </c>
      <c r="H53" s="67" t="e">
        <f t="shared" si="13"/>
        <v>#N/A</v>
      </c>
      <c r="I53" s="64" t="e">
        <f t="shared" si="14"/>
        <v>#N/A</v>
      </c>
      <c r="J53" s="68" t="e">
        <f t="shared" si="15"/>
        <v>#N/A</v>
      </c>
    </row>
    <row r="54" spans="1:10" ht="12.75">
      <c r="A54" s="62">
        <v>13</v>
      </c>
      <c r="B54" s="63" t="e">
        <f t="shared" si="8"/>
        <v>#N/A</v>
      </c>
      <c r="C54" s="64" t="e">
        <f t="shared" si="9"/>
        <v>#N/A</v>
      </c>
      <c r="D54" s="64" t="e">
        <f t="shared" si="10"/>
        <v>#N/A</v>
      </c>
      <c r="E54" s="64" t="e">
        <f t="shared" si="11"/>
        <v>#N/A</v>
      </c>
      <c r="F54" s="65" t="e">
        <f t="shared" si="12"/>
        <v>#N/A</v>
      </c>
      <c r="G54" s="66" t="s">
        <v>4</v>
      </c>
      <c r="H54" s="67" t="e">
        <f t="shared" si="13"/>
        <v>#N/A</v>
      </c>
      <c r="I54" s="64" t="e">
        <f t="shared" si="14"/>
        <v>#N/A</v>
      </c>
      <c r="J54" s="68" t="e">
        <f t="shared" si="15"/>
        <v>#N/A</v>
      </c>
    </row>
    <row r="55" spans="1:10" ht="12.75">
      <c r="A55" s="62">
        <v>14</v>
      </c>
      <c r="B55" s="63" t="e">
        <f t="shared" si="8"/>
        <v>#N/A</v>
      </c>
      <c r="C55" s="64" t="e">
        <f t="shared" si="9"/>
        <v>#N/A</v>
      </c>
      <c r="D55" s="64" t="e">
        <f t="shared" si="10"/>
        <v>#N/A</v>
      </c>
      <c r="E55" s="64" t="e">
        <f t="shared" si="11"/>
        <v>#N/A</v>
      </c>
      <c r="F55" s="65" t="e">
        <f t="shared" si="12"/>
        <v>#N/A</v>
      </c>
      <c r="G55" s="66" t="s">
        <v>4</v>
      </c>
      <c r="H55" s="67" t="e">
        <f t="shared" si="13"/>
        <v>#N/A</v>
      </c>
      <c r="I55" s="64" t="e">
        <f t="shared" si="14"/>
        <v>#N/A</v>
      </c>
      <c r="J55" s="68" t="e">
        <f t="shared" si="15"/>
        <v>#N/A</v>
      </c>
    </row>
    <row r="56" spans="1:10" ht="12.75">
      <c r="A56" s="62">
        <v>15</v>
      </c>
      <c r="B56" s="63" t="e">
        <f t="shared" si="8"/>
        <v>#N/A</v>
      </c>
      <c r="C56" s="64" t="e">
        <f t="shared" si="9"/>
        <v>#N/A</v>
      </c>
      <c r="D56" s="64" t="e">
        <f t="shared" si="10"/>
        <v>#N/A</v>
      </c>
      <c r="E56" s="64" t="e">
        <f t="shared" si="11"/>
        <v>#N/A</v>
      </c>
      <c r="F56" s="65" t="e">
        <f t="shared" si="12"/>
        <v>#N/A</v>
      </c>
      <c r="G56" s="66" t="s">
        <v>4</v>
      </c>
      <c r="H56" s="67" t="e">
        <f t="shared" si="13"/>
        <v>#N/A</v>
      </c>
      <c r="I56" s="64" t="e">
        <f t="shared" si="14"/>
        <v>#N/A</v>
      </c>
      <c r="J56" s="68" t="e">
        <f t="shared" si="15"/>
        <v>#N/A</v>
      </c>
    </row>
    <row r="57" spans="1:10" ht="12.75">
      <c r="A57" s="62">
        <v>16</v>
      </c>
      <c r="B57" s="63" t="e">
        <f t="shared" si="8"/>
        <v>#N/A</v>
      </c>
      <c r="C57" s="64" t="e">
        <f t="shared" si="9"/>
        <v>#N/A</v>
      </c>
      <c r="D57" s="64" t="e">
        <f t="shared" si="10"/>
        <v>#N/A</v>
      </c>
      <c r="E57" s="64" t="e">
        <f t="shared" si="11"/>
        <v>#N/A</v>
      </c>
      <c r="F57" s="65" t="e">
        <f t="shared" si="12"/>
        <v>#N/A</v>
      </c>
      <c r="G57" s="66" t="s">
        <v>4</v>
      </c>
      <c r="H57" s="67" t="e">
        <f t="shared" si="13"/>
        <v>#N/A</v>
      </c>
      <c r="I57" s="64" t="e">
        <f t="shared" si="14"/>
        <v>#N/A</v>
      </c>
      <c r="J57" s="68" t="e">
        <f t="shared" si="15"/>
        <v>#N/A</v>
      </c>
    </row>
    <row r="58" spans="1:10" ht="12.75">
      <c r="A58" s="62">
        <v>17</v>
      </c>
      <c r="B58" s="63" t="e">
        <f t="shared" si="8"/>
        <v>#N/A</v>
      </c>
      <c r="C58" s="64" t="e">
        <f t="shared" si="9"/>
        <v>#N/A</v>
      </c>
      <c r="D58" s="64" t="e">
        <f t="shared" si="10"/>
        <v>#N/A</v>
      </c>
      <c r="E58" s="64" t="e">
        <f t="shared" si="11"/>
        <v>#N/A</v>
      </c>
      <c r="F58" s="65" t="e">
        <f t="shared" si="12"/>
        <v>#N/A</v>
      </c>
      <c r="G58" s="66" t="s">
        <v>4</v>
      </c>
      <c r="H58" s="67" t="e">
        <f t="shared" si="13"/>
        <v>#N/A</v>
      </c>
      <c r="I58" s="64" t="e">
        <f t="shared" si="14"/>
        <v>#N/A</v>
      </c>
      <c r="J58" s="68" t="e">
        <f t="shared" si="15"/>
        <v>#N/A</v>
      </c>
    </row>
    <row r="59" spans="1:10" ht="12.75">
      <c r="A59" s="76">
        <v>18</v>
      </c>
      <c r="B59" s="77" t="e">
        <f t="shared" si="8"/>
        <v>#N/A</v>
      </c>
      <c r="C59" s="78" t="e">
        <f t="shared" si="9"/>
        <v>#N/A</v>
      </c>
      <c r="D59" s="78" t="e">
        <f t="shared" si="10"/>
        <v>#N/A</v>
      </c>
      <c r="E59" s="78" t="e">
        <f t="shared" si="11"/>
        <v>#N/A</v>
      </c>
      <c r="F59" s="79" t="e">
        <f t="shared" si="12"/>
        <v>#N/A</v>
      </c>
      <c r="G59" s="80" t="s">
        <v>4</v>
      </c>
      <c r="H59" s="81" t="e">
        <f t="shared" si="13"/>
        <v>#N/A</v>
      </c>
      <c r="I59" s="78" t="e">
        <f t="shared" si="14"/>
        <v>#N/A</v>
      </c>
      <c r="J59" s="82" t="e">
        <f t="shared" si="15"/>
        <v>#N/A</v>
      </c>
    </row>
    <row r="60" spans="1:10" ht="12.75">
      <c r="A60" s="83">
        <v>19</v>
      </c>
      <c r="B60" s="42" t="e">
        <f t="shared" si="8"/>
        <v>#N/A</v>
      </c>
      <c r="C60" s="43" t="e">
        <f t="shared" si="9"/>
        <v>#N/A</v>
      </c>
      <c r="D60" s="43" t="e">
        <f t="shared" si="10"/>
        <v>#N/A</v>
      </c>
      <c r="E60" s="43" t="e">
        <f t="shared" si="11"/>
        <v>#N/A</v>
      </c>
      <c r="F60" s="79" t="e">
        <f t="shared" si="12"/>
        <v>#N/A</v>
      </c>
      <c r="G60" s="80" t="s">
        <v>4</v>
      </c>
      <c r="H60" s="81" t="e">
        <f t="shared" si="13"/>
        <v>#N/A</v>
      </c>
      <c r="I60" s="43" t="e">
        <f t="shared" si="14"/>
        <v>#N/A</v>
      </c>
      <c r="J60" s="84" t="e">
        <f t="shared" si="15"/>
        <v>#N/A</v>
      </c>
    </row>
    <row r="61" spans="1:10" ht="13.5" thickBot="1">
      <c r="A61" s="69">
        <v>20</v>
      </c>
      <c r="B61" s="70" t="e">
        <f t="shared" si="8"/>
        <v>#N/A</v>
      </c>
      <c r="C61" s="71" t="e">
        <f t="shared" si="9"/>
        <v>#N/A</v>
      </c>
      <c r="D61" s="71" t="e">
        <f t="shared" si="10"/>
        <v>#N/A</v>
      </c>
      <c r="E61" s="71" t="e">
        <f t="shared" si="11"/>
        <v>#N/A</v>
      </c>
      <c r="F61" s="72" t="e">
        <f t="shared" si="12"/>
        <v>#N/A</v>
      </c>
      <c r="G61" s="73" t="s">
        <v>4</v>
      </c>
      <c r="H61" s="74" t="e">
        <f t="shared" si="13"/>
        <v>#N/A</v>
      </c>
      <c r="I61" s="71" t="e">
        <f t="shared" si="14"/>
        <v>#N/A</v>
      </c>
      <c r="J61" s="75" t="e">
        <f t="shared" si="15"/>
        <v>#N/A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fedichkin</cp:lastModifiedBy>
  <dcterms:created xsi:type="dcterms:W3CDTF">2008-07-02T18:29:07Z</dcterms:created>
  <dcterms:modified xsi:type="dcterms:W3CDTF">2012-04-27T13:06:01Z</dcterms:modified>
  <cp:category/>
  <cp:version/>
  <cp:contentType/>
  <cp:contentStatus/>
</cp:coreProperties>
</file>