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9320" windowHeight="12120" activeTab="0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'Таблица'!$Y$2:$AH$17</definedName>
  </definedNames>
  <calcPr fullCalcOnLoad="1"/>
</workbook>
</file>

<file path=xl/sharedStrings.xml><?xml version="1.0" encoding="utf-8"?>
<sst xmlns="http://schemas.openxmlformats.org/spreadsheetml/2006/main" count="188" uniqueCount="52">
  <si>
    <t>Матчи</t>
  </si>
  <si>
    <t>Прогнозы</t>
  </si>
  <si>
    <t>Участники</t>
  </si>
  <si>
    <t>!</t>
  </si>
  <si>
    <t>Кривбасс - sass1954</t>
  </si>
  <si>
    <t>Волынь - chon</t>
  </si>
  <si>
    <t>Арсенал К - amelin</t>
  </si>
  <si>
    <t>Днепр - afa</t>
  </si>
  <si>
    <t>Ильичевец - saleh</t>
  </si>
  <si>
    <t>Карпаты - Реклин</t>
  </si>
  <si>
    <t>Черноморец - ESI2607</t>
  </si>
  <si>
    <t>Металлург Дн - KorsaR</t>
  </si>
  <si>
    <t>Шахтёр - semeniuk</t>
  </si>
  <si>
    <t>Оболонь - Mishgan</t>
  </si>
  <si>
    <t>Ворскла - digor</t>
  </si>
  <si>
    <t>Александрия - alexivan</t>
  </si>
  <si>
    <t>Динамо К - AlekseyShalaev</t>
  </si>
  <si>
    <t>Металлист - FanLoko</t>
  </si>
  <si>
    <t>Таврия - aks</t>
  </si>
  <si>
    <t>Заря Лг - SkVaL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</si>
  <si>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</si>
  <si>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</si>
  <si>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</si>
  <si>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</si>
  <si>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</si>
  <si>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</si>
  <si>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</si>
  <si>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</si>
  <si>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</si>
  <si>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После 19 тура</t>
  </si>
  <si>
    <t>Оболонь - Таврия   </t>
  </si>
  <si>
    <t>Александрия - Металлист   </t>
  </si>
  <si>
    <t>Карпаты - Динамо К   </t>
  </si>
  <si>
    <t>Днепр - Черноморец Од   </t>
  </si>
  <si>
    <t>Арсенал К - Ворскла   </t>
  </si>
  <si>
    <t>Металлург Дн - Заря Лг  </t>
  </si>
  <si>
    <t>Волынь - Ильичевец   </t>
  </si>
  <si>
    <t>Кривбасс - Шахтер Д  </t>
  </si>
  <si>
    <t xml:space="preserve">2221(10)1(10)2 </t>
  </si>
  <si>
    <t xml:space="preserve">2221(10)112 </t>
  </si>
  <si>
    <t xml:space="preserve">(20)221(10)112 </t>
  </si>
  <si>
    <t xml:space="preserve">222111(12)2 </t>
  </si>
  <si>
    <t xml:space="preserve">0221(10)112 </t>
  </si>
  <si>
    <t xml:space="preserve">2221(12)11(20) </t>
  </si>
  <si>
    <t xml:space="preserve">(20)2211112 </t>
  </si>
  <si>
    <t xml:space="preserve">222111(10)2 </t>
  </si>
  <si>
    <t xml:space="preserve">(20)22111(10)2 </t>
  </si>
  <si>
    <t xml:space="preserve">(20)22(10)1112 </t>
  </si>
  <si>
    <t xml:space="preserve">1221(10)112 </t>
  </si>
  <si>
    <t xml:space="preserve">22211(10)(10)2 </t>
  </si>
  <si>
    <t/>
  </si>
  <si>
    <t>После 20 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</si>
</sst>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24997000396251678"/>
      <name val="Arial Cyr"/>
      <family val="0"/>
    </font>
    <font>
      <sz val="10"/>
      <color theme="0" tint="-0.3499799966812134"/>
      <name val="Arial Cyr"/>
      <family val="0"/>
    </font>
    <font>
      <sz val="10"/>
      <color rgb="FFFF0000"/>
      <name val="Arial Cyr"/>
      <family val="0"/>
    </font>
    <font>
      <b/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medium"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medium"/>
    </border>
    <border>
      <left style="thick"/>
      <right/>
      <top style="thin"/>
      <bottom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49" fontId="0" fillId="33" borderId="11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50" fillId="0" borderId="0" xfId="0" applyFont="1" applyAlignment="1">
      <alignment/>
    </xf>
    <xf numFmtId="0" fontId="51" fillId="0" borderId="22" xfId="0" applyFont="1" applyBorder="1" applyAlignment="1">
      <alignment/>
    </xf>
    <xf numFmtId="0" fontId="52" fillId="0" borderId="22" xfId="0" applyFont="1" applyBorder="1" applyAlignment="1">
      <alignment/>
    </xf>
    <xf numFmtId="0" fontId="53" fillId="0" borderId="22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right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49" fontId="54" fillId="34" borderId="31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9" fontId="54" fillId="33" borderId="31" xfId="0" applyNumberFormat="1" applyFont="1" applyFill="1" applyBorder="1" applyAlignment="1">
      <alignment horizontal="center" vertical="center"/>
    </xf>
    <xf numFmtId="49" fontId="54" fillId="33" borderId="33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textRotation="90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textRotation="90"/>
    </xf>
    <xf numFmtId="0" fontId="3" fillId="33" borderId="36" xfId="0" applyFont="1" applyFill="1" applyBorder="1" applyAlignment="1">
      <alignment horizontal="center" textRotation="90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19</xdr:row>
      <xdr:rowOff>28575</xdr:rowOff>
    </xdr:from>
    <xdr:to>
      <xdr:col>24</xdr:col>
      <xdr:colOff>1790700</xdr:colOff>
      <xdr:row>27</xdr:row>
      <xdr:rowOff>85725</xdr:rowOff>
    </xdr:to>
    <xdr:sp macro="[0]!Макрос4">
      <xdr:nvSpPr>
        <xdr:cNvPr id="1" name="Скругленный прямоугольник 2"/>
        <xdr:cNvSpPr>
          <a:spLocks/>
        </xdr:cNvSpPr>
      </xdr:nvSpPr>
      <xdr:spPr>
        <a:xfrm>
          <a:off x="4543425" y="31051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35"/>
  <sheetViews>
    <sheetView tabSelected="1" zoomScalePageLayoutView="0" workbookViewId="0" topLeftCell="A1">
      <selection activeCell="AU24" sqref="AU24"/>
    </sheetView>
  </sheetViews>
  <sheetFormatPr defaultColWidth="9.00390625" defaultRowHeight="12.75"/>
  <cols>
    <col min="1" max="1" width="5.25390625" style="0" customWidth="1"/>
    <col min="2" max="2" width="24.625" style="0" bestFit="1" customWidth="1"/>
    <col min="3" max="5" width="2.75390625" style="39" customWidth="1"/>
    <col min="6" max="6" width="2.75390625" style="41" customWidth="1"/>
    <col min="7" max="7" width="1.625" style="0" bestFit="1" customWidth="1"/>
    <col min="8" max="8" width="2.75390625" style="40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39" hidden="1" customWidth="1"/>
    <col min="30" max="30" width="2.375" style="41" hidden="1" customWidth="1"/>
    <col min="31" max="33" width="2.375" style="0" hidden="1" customWidth="1"/>
    <col min="34" max="45" width="2.375" style="0" customWidth="1"/>
  </cols>
  <sheetData>
    <row r="1" spans="1:25" ht="12.75">
      <c r="A1" s="15" t="s">
        <v>29</v>
      </c>
      <c r="C1" s="39" t="s">
        <v>21</v>
      </c>
      <c r="D1" s="39" t="s">
        <v>22</v>
      </c>
      <c r="E1" s="39" t="s">
        <v>23</v>
      </c>
      <c r="F1" s="67" t="s">
        <v>26</v>
      </c>
      <c r="G1" s="67"/>
      <c r="H1" s="67"/>
      <c r="I1" s="39" t="s">
        <v>24</v>
      </c>
      <c r="J1" s="39" t="s">
        <v>27</v>
      </c>
      <c r="N1" s="39"/>
      <c r="O1" s="39"/>
      <c r="P1" s="39"/>
      <c r="T1" s="41"/>
      <c r="U1" s="41"/>
      <c r="Y1" s="15" t="s">
        <v>25</v>
      </c>
    </row>
    <row r="2" spans="1:34" ht="12.75">
      <c r="A2" s="42">
        <v>1</v>
      </c>
      <c r="B2" s="42" t="s">
        <v>7</v>
      </c>
      <c r="C2" s="43">
        <v>9</v>
      </c>
      <c r="D2" s="43">
        <v>8</v>
      </c>
      <c r="E2" s="43">
        <v>2</v>
      </c>
      <c r="F2" s="47">
        <v>15</v>
      </c>
      <c r="G2" s="48" t="s">
        <v>20</v>
      </c>
      <c r="H2" s="45">
        <v>8</v>
      </c>
      <c r="I2" s="42">
        <v>35</v>
      </c>
      <c r="J2" s="46">
        <v>101</v>
      </c>
      <c r="L2" s="42">
        <v>1</v>
      </c>
      <c r="M2" s="42" t="str">
        <f>B2</f>
        <v>Днепр - afa</v>
      </c>
      <c r="N2" s="43">
        <f aca="true" t="shared" si="0" ref="N2:N17">C2+VLOOKUP($M2,prognoz,3,FALSE)</f>
        <v>9</v>
      </c>
      <c r="O2" s="43">
        <f aca="true" t="shared" si="1" ref="O2:O17">D2+VLOOKUP($M2,prognoz,4,FALSE)</f>
        <v>9</v>
      </c>
      <c r="P2" s="43">
        <f aca="true" t="shared" si="2" ref="P2:P17">E2+VLOOKUP($M2,prognoz,5,FALSE)</f>
        <v>2</v>
      </c>
      <c r="Q2" s="47">
        <f aca="true" t="shared" si="3" ref="Q2:Q17">F2+VLOOKUP($M2,prognoz,6,FALSE)</f>
        <v>15</v>
      </c>
      <c r="R2" s="44" t="s">
        <v>20</v>
      </c>
      <c r="S2" s="45">
        <f aca="true" t="shared" si="4" ref="S2:S17">H2+VLOOKUP($M2,prognoz,8,FALSE)</f>
        <v>8</v>
      </c>
      <c r="T2" s="42">
        <f aca="true" t="shared" si="5" ref="T2:T17">N2*3+O2</f>
        <v>36</v>
      </c>
      <c r="U2" s="51">
        <f aca="true" t="shared" si="6" ref="U2:U17">J2+VLOOKUP($M2,prognoz,10,FALSE)</f>
        <v>101</v>
      </c>
      <c r="V2" s="49">
        <f aca="true" t="shared" si="7" ref="V2:V17">Q2-S2</f>
        <v>7</v>
      </c>
      <c r="Y2" s="42" t="str">
        <f>Главная!B3</f>
        <v>Оболонь - Mishgan</v>
      </c>
      <c r="Z2" s="53"/>
      <c r="AA2" s="53">
        <f>IF(AD2&gt;AF2,1,0)</f>
        <v>0</v>
      </c>
      <c r="AB2" s="53">
        <f>IF(AD2=AF2,1,0)</f>
        <v>1</v>
      </c>
      <c r="AC2" s="53">
        <f>IF(AF2&gt;AD2,1,0)</f>
        <v>0</v>
      </c>
      <c r="AD2" s="54">
        <f>Лист1!AB3</f>
        <v>0</v>
      </c>
      <c r="AE2" s="50" t="s">
        <v>20</v>
      </c>
      <c r="AF2" s="50">
        <f>AD3</f>
        <v>0</v>
      </c>
      <c r="AG2" s="42"/>
      <c r="AH2" s="52">
        <f>Лист1!S3</f>
        <v>0</v>
      </c>
    </row>
    <row r="3" spans="1:34" ht="12.75">
      <c r="A3" s="42">
        <v>2</v>
      </c>
      <c r="B3" s="42" t="s">
        <v>14</v>
      </c>
      <c r="C3" s="43">
        <v>9</v>
      </c>
      <c r="D3" s="43">
        <v>7</v>
      </c>
      <c r="E3" s="43">
        <v>3</v>
      </c>
      <c r="F3" s="47">
        <v>17</v>
      </c>
      <c r="G3" s="48" t="s">
        <v>20</v>
      </c>
      <c r="H3" s="45">
        <v>14</v>
      </c>
      <c r="I3" s="42">
        <v>34</v>
      </c>
      <c r="J3" s="46">
        <v>92</v>
      </c>
      <c r="L3" s="42">
        <v>2</v>
      </c>
      <c r="M3" s="42" t="str">
        <f aca="true" t="shared" si="8" ref="M3:M17">B3</f>
        <v>Ворскла - digor</v>
      </c>
      <c r="N3" s="43">
        <f t="shared" si="0"/>
        <v>10</v>
      </c>
      <c r="O3" s="43">
        <f t="shared" si="1"/>
        <v>7</v>
      </c>
      <c r="P3" s="43">
        <f t="shared" si="2"/>
        <v>3</v>
      </c>
      <c r="Q3" s="47">
        <f t="shared" si="3"/>
        <v>25</v>
      </c>
      <c r="R3" s="44" t="s">
        <v>20</v>
      </c>
      <c r="S3" s="45">
        <f t="shared" si="4"/>
        <v>14</v>
      </c>
      <c r="T3" s="42">
        <f t="shared" si="5"/>
        <v>37</v>
      </c>
      <c r="U3" s="51">
        <f t="shared" si="6"/>
        <v>100</v>
      </c>
      <c r="V3" s="49">
        <f t="shared" si="7"/>
        <v>11</v>
      </c>
      <c r="Y3" s="42" t="str">
        <f>Главная!B4</f>
        <v>Таврия - aks</v>
      </c>
      <c r="Z3" s="53"/>
      <c r="AA3" s="53">
        <f aca="true" t="shared" si="9" ref="AA3:AA17">IF(AD3&gt;AF3,1,0)</f>
        <v>0</v>
      </c>
      <c r="AB3" s="53">
        <f aca="true" t="shared" si="10" ref="AB3:AB17">IF(AD3=AF3,1,0)</f>
        <v>1</v>
      </c>
      <c r="AC3" s="53">
        <f aca="true" t="shared" si="11" ref="AC3:AC17">IF(AF3&gt;AD3,1,0)</f>
        <v>0</v>
      </c>
      <c r="AD3" s="54">
        <f>Лист1!AB4</f>
        <v>0</v>
      </c>
      <c r="AE3" s="50" t="s">
        <v>20</v>
      </c>
      <c r="AF3" s="50">
        <f>AD2</f>
        <v>0</v>
      </c>
      <c r="AG3" s="42"/>
      <c r="AH3" s="52">
        <f>Лист1!S4</f>
        <v>0</v>
      </c>
    </row>
    <row r="4" spans="1:34" ht="12.75">
      <c r="A4" s="42">
        <v>3</v>
      </c>
      <c r="B4" s="42" t="s">
        <v>16</v>
      </c>
      <c r="C4" s="43">
        <v>8</v>
      </c>
      <c r="D4" s="43">
        <v>6</v>
      </c>
      <c r="E4" s="43">
        <v>5</v>
      </c>
      <c r="F4" s="47">
        <v>12</v>
      </c>
      <c r="G4" s="48" t="s">
        <v>20</v>
      </c>
      <c r="H4" s="45">
        <v>9</v>
      </c>
      <c r="I4" s="42">
        <v>30</v>
      </c>
      <c r="J4" s="46">
        <v>94</v>
      </c>
      <c r="L4" s="42">
        <v>3</v>
      </c>
      <c r="M4" s="42" t="str">
        <f t="shared" si="8"/>
        <v>Динамо К - AlekseyShalaev</v>
      </c>
      <c r="N4" s="43">
        <f t="shared" si="0"/>
        <v>8</v>
      </c>
      <c r="O4" s="43">
        <f t="shared" si="1"/>
        <v>7</v>
      </c>
      <c r="P4" s="43">
        <f t="shared" si="2"/>
        <v>5</v>
      </c>
      <c r="Q4" s="47">
        <f t="shared" si="3"/>
        <v>12</v>
      </c>
      <c r="R4" s="44" t="s">
        <v>20</v>
      </c>
      <c r="S4" s="45">
        <f t="shared" si="4"/>
        <v>9</v>
      </c>
      <c r="T4" s="42">
        <f t="shared" si="5"/>
        <v>31</v>
      </c>
      <c r="U4" s="51">
        <f t="shared" si="6"/>
        <v>94</v>
      </c>
      <c r="V4" s="49">
        <f t="shared" si="7"/>
        <v>3</v>
      </c>
      <c r="Y4" s="42" t="str">
        <f>Главная!B5</f>
        <v>Александрия - alexivan</v>
      </c>
      <c r="Z4" s="53"/>
      <c r="AA4" s="53">
        <f t="shared" si="9"/>
        <v>0</v>
      </c>
      <c r="AB4" s="53">
        <f t="shared" si="10"/>
        <v>1</v>
      </c>
      <c r="AC4" s="53">
        <f t="shared" si="11"/>
        <v>0</v>
      </c>
      <c r="AD4" s="54">
        <f>Лист1!AB5</f>
        <v>0</v>
      </c>
      <c r="AE4" s="50" t="s">
        <v>20</v>
      </c>
      <c r="AF4" s="50">
        <f>AD5</f>
        <v>0</v>
      </c>
      <c r="AG4" s="42"/>
      <c r="AH4" s="52">
        <f>Лист1!S5</f>
        <v>0</v>
      </c>
    </row>
    <row r="5" spans="1:34" ht="12.75">
      <c r="A5" s="42">
        <v>4</v>
      </c>
      <c r="B5" s="42" t="s">
        <v>18</v>
      </c>
      <c r="C5" s="43">
        <v>7</v>
      </c>
      <c r="D5" s="43">
        <v>8</v>
      </c>
      <c r="E5" s="43">
        <v>4</v>
      </c>
      <c r="F5" s="47">
        <v>14</v>
      </c>
      <c r="G5" s="48" t="s">
        <v>20</v>
      </c>
      <c r="H5" s="45">
        <v>11</v>
      </c>
      <c r="I5" s="42">
        <v>29</v>
      </c>
      <c r="J5" s="46">
        <v>95</v>
      </c>
      <c r="L5" s="42">
        <v>4</v>
      </c>
      <c r="M5" s="42" t="str">
        <f t="shared" si="8"/>
        <v>Таврия - aks</v>
      </c>
      <c r="N5" s="43">
        <f t="shared" si="0"/>
        <v>7</v>
      </c>
      <c r="O5" s="43">
        <f t="shared" si="1"/>
        <v>9</v>
      </c>
      <c r="P5" s="43">
        <f t="shared" si="2"/>
        <v>4</v>
      </c>
      <c r="Q5" s="47">
        <f t="shared" si="3"/>
        <v>14</v>
      </c>
      <c r="R5" s="44" t="s">
        <v>20</v>
      </c>
      <c r="S5" s="45">
        <f t="shared" si="4"/>
        <v>11</v>
      </c>
      <c r="T5" s="42">
        <f t="shared" si="5"/>
        <v>30</v>
      </c>
      <c r="U5" s="51">
        <f t="shared" si="6"/>
        <v>95</v>
      </c>
      <c r="V5" s="49">
        <f t="shared" si="7"/>
        <v>3</v>
      </c>
      <c r="Y5" s="42" t="str">
        <f>Главная!B6</f>
        <v>Металлист - FanLoko</v>
      </c>
      <c r="Z5" s="53"/>
      <c r="AA5" s="53">
        <f t="shared" si="9"/>
        <v>0</v>
      </c>
      <c r="AB5" s="53">
        <f t="shared" si="10"/>
        <v>1</v>
      </c>
      <c r="AC5" s="53">
        <f t="shared" si="11"/>
        <v>0</v>
      </c>
      <c r="AD5" s="54">
        <f>Лист1!AB6</f>
        <v>0</v>
      </c>
      <c r="AE5" s="50" t="s">
        <v>20</v>
      </c>
      <c r="AF5" s="50">
        <f>AD4</f>
        <v>0</v>
      </c>
      <c r="AG5" s="42"/>
      <c r="AH5" s="52">
        <f>Лист1!S6</f>
        <v>0</v>
      </c>
    </row>
    <row r="6" spans="1:34" ht="12.75">
      <c r="A6" s="42">
        <v>5</v>
      </c>
      <c r="B6" s="42" t="s">
        <v>17</v>
      </c>
      <c r="C6" s="43">
        <v>7</v>
      </c>
      <c r="D6" s="43">
        <v>7</v>
      </c>
      <c r="E6" s="43">
        <v>5</v>
      </c>
      <c r="F6" s="47">
        <v>14</v>
      </c>
      <c r="G6" s="48" t="s">
        <v>20</v>
      </c>
      <c r="H6" s="45">
        <v>11</v>
      </c>
      <c r="I6" s="42">
        <v>28</v>
      </c>
      <c r="J6" s="46">
        <v>94</v>
      </c>
      <c r="L6" s="42">
        <v>5</v>
      </c>
      <c r="M6" s="42" t="str">
        <f t="shared" si="8"/>
        <v>Металлист - FanLoko</v>
      </c>
      <c r="N6" s="43">
        <f t="shared" si="0"/>
        <v>7</v>
      </c>
      <c r="O6" s="43">
        <f t="shared" si="1"/>
        <v>8</v>
      </c>
      <c r="P6" s="43">
        <f t="shared" si="2"/>
        <v>5</v>
      </c>
      <c r="Q6" s="47">
        <f t="shared" si="3"/>
        <v>14</v>
      </c>
      <c r="R6" s="44" t="s">
        <v>20</v>
      </c>
      <c r="S6" s="45">
        <f t="shared" si="4"/>
        <v>11</v>
      </c>
      <c r="T6" s="42">
        <f t="shared" si="5"/>
        <v>29</v>
      </c>
      <c r="U6" s="51">
        <f t="shared" si="6"/>
        <v>94</v>
      </c>
      <c r="V6" s="49">
        <f t="shared" si="7"/>
        <v>3</v>
      </c>
      <c r="Y6" s="42" t="str">
        <f>Главная!B7</f>
        <v>Карпаты - Реклин</v>
      </c>
      <c r="Z6" s="53"/>
      <c r="AA6" s="53">
        <f t="shared" si="9"/>
        <v>0</v>
      </c>
      <c r="AB6" s="53">
        <f t="shared" si="10"/>
        <v>1</v>
      </c>
      <c r="AC6" s="53">
        <f t="shared" si="11"/>
        <v>0</v>
      </c>
      <c r="AD6" s="54">
        <f>Лист1!AB7</f>
        <v>0</v>
      </c>
      <c r="AE6" s="50" t="s">
        <v>20</v>
      </c>
      <c r="AF6" s="50">
        <f>AD7</f>
        <v>0</v>
      </c>
      <c r="AG6" s="42"/>
      <c r="AH6" s="52">
        <f>Лист1!S7</f>
        <v>0</v>
      </c>
    </row>
    <row r="7" spans="1:34" ht="12.75">
      <c r="A7" s="42">
        <v>6</v>
      </c>
      <c r="B7" s="42" t="s">
        <v>4</v>
      </c>
      <c r="C7" s="43">
        <v>7</v>
      </c>
      <c r="D7" s="43">
        <v>6</v>
      </c>
      <c r="E7" s="43">
        <v>6</v>
      </c>
      <c r="F7" s="47">
        <v>14</v>
      </c>
      <c r="G7" s="48" t="s">
        <v>20</v>
      </c>
      <c r="H7" s="45">
        <v>8</v>
      </c>
      <c r="I7" s="42">
        <v>27</v>
      </c>
      <c r="J7" s="46">
        <v>94</v>
      </c>
      <c r="L7" s="42">
        <v>6</v>
      </c>
      <c r="M7" s="42" t="str">
        <f t="shared" si="8"/>
        <v>Кривбасс - sass1954</v>
      </c>
      <c r="N7" s="43">
        <f t="shared" si="0"/>
        <v>7</v>
      </c>
      <c r="O7" s="43">
        <f t="shared" si="1"/>
        <v>7</v>
      </c>
      <c r="P7" s="43">
        <f t="shared" si="2"/>
        <v>6</v>
      </c>
      <c r="Q7" s="47">
        <f t="shared" si="3"/>
        <v>14</v>
      </c>
      <c r="R7" s="44" t="s">
        <v>20</v>
      </c>
      <c r="S7" s="45">
        <f t="shared" si="4"/>
        <v>8</v>
      </c>
      <c r="T7" s="42">
        <f t="shared" si="5"/>
        <v>28</v>
      </c>
      <c r="U7" s="51">
        <f t="shared" si="6"/>
        <v>94</v>
      </c>
      <c r="V7" s="49">
        <f t="shared" si="7"/>
        <v>6</v>
      </c>
      <c r="Y7" s="42" t="str">
        <f>Главная!B8</f>
        <v>Динамо К - AlekseyShalaev</v>
      </c>
      <c r="Z7" s="53"/>
      <c r="AA7" s="53">
        <f t="shared" si="9"/>
        <v>0</v>
      </c>
      <c r="AB7" s="53">
        <f t="shared" si="10"/>
        <v>1</v>
      </c>
      <c r="AC7" s="53">
        <f t="shared" si="11"/>
        <v>0</v>
      </c>
      <c r="AD7" s="54">
        <f>Лист1!AB8</f>
        <v>0</v>
      </c>
      <c r="AE7" s="50" t="s">
        <v>20</v>
      </c>
      <c r="AF7" s="50">
        <f>AD6</f>
        <v>0</v>
      </c>
      <c r="AG7" s="42"/>
      <c r="AH7" s="52">
        <f>Лист1!S8</f>
        <v>0</v>
      </c>
    </row>
    <row r="8" spans="1:34" ht="12.75">
      <c r="A8" s="42">
        <v>7</v>
      </c>
      <c r="B8" s="42" t="s">
        <v>11</v>
      </c>
      <c r="C8" s="43">
        <v>6</v>
      </c>
      <c r="D8" s="43">
        <v>8</v>
      </c>
      <c r="E8" s="43">
        <v>5</v>
      </c>
      <c r="F8" s="47">
        <v>13</v>
      </c>
      <c r="G8" s="48" t="s">
        <v>20</v>
      </c>
      <c r="H8" s="45">
        <v>11</v>
      </c>
      <c r="I8" s="42">
        <v>26</v>
      </c>
      <c r="J8" s="46">
        <v>96</v>
      </c>
      <c r="L8" s="42">
        <v>7</v>
      </c>
      <c r="M8" s="42" t="str">
        <f t="shared" si="8"/>
        <v>Металлург Дн - KorsaR</v>
      </c>
      <c r="N8" s="43">
        <f t="shared" si="0"/>
        <v>6</v>
      </c>
      <c r="O8" s="43">
        <f t="shared" si="1"/>
        <v>9</v>
      </c>
      <c r="P8" s="43">
        <f t="shared" si="2"/>
        <v>5</v>
      </c>
      <c r="Q8" s="47">
        <f t="shared" si="3"/>
        <v>13</v>
      </c>
      <c r="R8" s="44" t="s">
        <v>20</v>
      </c>
      <c r="S8" s="45">
        <f t="shared" si="4"/>
        <v>11</v>
      </c>
      <c r="T8" s="42">
        <f t="shared" si="5"/>
        <v>27</v>
      </c>
      <c r="U8" s="51">
        <f t="shared" si="6"/>
        <v>96</v>
      </c>
      <c r="V8" s="49">
        <f t="shared" si="7"/>
        <v>2</v>
      </c>
      <c r="Y8" s="42" t="str">
        <f>Главная!B9</f>
        <v>Днепр - afa</v>
      </c>
      <c r="Z8" s="53"/>
      <c r="AA8" s="53">
        <f t="shared" si="9"/>
        <v>0</v>
      </c>
      <c r="AB8" s="53">
        <f t="shared" si="10"/>
        <v>1</v>
      </c>
      <c r="AC8" s="53">
        <f t="shared" si="11"/>
        <v>0</v>
      </c>
      <c r="AD8" s="54">
        <f>Лист1!AB9</f>
        <v>0</v>
      </c>
      <c r="AE8" s="50" t="s">
        <v>20</v>
      </c>
      <c r="AF8" s="50">
        <f>AD9</f>
        <v>0</v>
      </c>
      <c r="AG8" s="42"/>
      <c r="AH8" s="52">
        <f>Лист1!S9</f>
        <v>0</v>
      </c>
    </row>
    <row r="9" spans="1:34" ht="12.75">
      <c r="A9" s="42">
        <v>8</v>
      </c>
      <c r="B9" s="42" t="s">
        <v>13</v>
      </c>
      <c r="C9" s="43">
        <v>6</v>
      </c>
      <c r="D9" s="43">
        <v>8</v>
      </c>
      <c r="E9" s="43">
        <v>5</v>
      </c>
      <c r="F9" s="47">
        <v>13</v>
      </c>
      <c r="G9" s="48" t="s">
        <v>20</v>
      </c>
      <c r="H9" s="45">
        <v>12</v>
      </c>
      <c r="I9" s="42">
        <v>26</v>
      </c>
      <c r="J9" s="46">
        <v>100</v>
      </c>
      <c r="L9" s="42">
        <v>8</v>
      </c>
      <c r="M9" s="42" t="str">
        <f t="shared" si="8"/>
        <v>Оболонь - Mishgan</v>
      </c>
      <c r="N9" s="43">
        <f t="shared" si="0"/>
        <v>6</v>
      </c>
      <c r="O9" s="43">
        <f t="shared" si="1"/>
        <v>9</v>
      </c>
      <c r="P9" s="43">
        <f t="shared" si="2"/>
        <v>5</v>
      </c>
      <c r="Q9" s="47">
        <f t="shared" si="3"/>
        <v>13</v>
      </c>
      <c r="R9" s="44" t="s">
        <v>20</v>
      </c>
      <c r="S9" s="45">
        <f t="shared" si="4"/>
        <v>12</v>
      </c>
      <c r="T9" s="42">
        <f t="shared" si="5"/>
        <v>27</v>
      </c>
      <c r="U9" s="51">
        <f t="shared" si="6"/>
        <v>100</v>
      </c>
      <c r="V9" s="49">
        <f t="shared" si="7"/>
        <v>1</v>
      </c>
      <c r="Y9" s="42" t="str">
        <f>Главная!B10</f>
        <v>Черноморец - ESI2607</v>
      </c>
      <c r="Z9" s="53"/>
      <c r="AA9" s="53">
        <f t="shared" si="9"/>
        <v>0</v>
      </c>
      <c r="AB9" s="53">
        <f t="shared" si="10"/>
        <v>1</v>
      </c>
      <c r="AC9" s="53">
        <f t="shared" si="11"/>
        <v>0</v>
      </c>
      <c r="AD9" s="54">
        <f>Лист1!AB10</f>
        <v>0</v>
      </c>
      <c r="AE9" s="50" t="s">
        <v>20</v>
      </c>
      <c r="AF9" s="50">
        <f>AD8</f>
        <v>0</v>
      </c>
      <c r="AG9" s="42"/>
      <c r="AH9" s="52">
        <f>Лист1!S10</f>
        <v>0</v>
      </c>
    </row>
    <row r="10" spans="1:34" ht="12.75">
      <c r="A10" s="42">
        <v>9</v>
      </c>
      <c r="B10" s="42" t="s">
        <v>10</v>
      </c>
      <c r="C10" s="43">
        <v>6</v>
      </c>
      <c r="D10" s="43">
        <v>6</v>
      </c>
      <c r="E10" s="43">
        <v>7</v>
      </c>
      <c r="F10" s="47">
        <v>13</v>
      </c>
      <c r="G10" s="48" t="s">
        <v>20</v>
      </c>
      <c r="H10" s="45">
        <v>12</v>
      </c>
      <c r="I10" s="42">
        <v>24</v>
      </c>
      <c r="J10" s="46">
        <v>96</v>
      </c>
      <c r="L10" s="42">
        <v>9</v>
      </c>
      <c r="M10" s="42" t="str">
        <f t="shared" si="8"/>
        <v>Черноморец - ESI2607</v>
      </c>
      <c r="N10" s="43">
        <f t="shared" si="0"/>
        <v>6</v>
      </c>
      <c r="O10" s="43">
        <f t="shared" si="1"/>
        <v>7</v>
      </c>
      <c r="P10" s="43">
        <f t="shared" si="2"/>
        <v>7</v>
      </c>
      <c r="Q10" s="47">
        <f t="shared" si="3"/>
        <v>13</v>
      </c>
      <c r="R10" s="44" t="s">
        <v>20</v>
      </c>
      <c r="S10" s="45">
        <f t="shared" si="4"/>
        <v>12</v>
      </c>
      <c r="T10" s="42">
        <f t="shared" si="5"/>
        <v>25</v>
      </c>
      <c r="U10" s="51">
        <f t="shared" si="6"/>
        <v>96</v>
      </c>
      <c r="V10" s="49">
        <f t="shared" si="7"/>
        <v>1</v>
      </c>
      <c r="Y10" s="42" t="str">
        <f>Главная!B11</f>
        <v>Арсенал К - amelin</v>
      </c>
      <c r="Z10" s="53"/>
      <c r="AA10" s="53">
        <f t="shared" si="9"/>
        <v>0</v>
      </c>
      <c r="AB10" s="53">
        <f t="shared" si="10"/>
        <v>0</v>
      </c>
      <c r="AC10" s="53">
        <f t="shared" si="11"/>
        <v>1</v>
      </c>
      <c r="AD10" s="54">
        <f>Лист1!AB11</f>
        <v>0</v>
      </c>
      <c r="AE10" s="50" t="s">
        <v>20</v>
      </c>
      <c r="AF10" s="50">
        <f>AD11</f>
        <v>8</v>
      </c>
      <c r="AG10" s="42"/>
      <c r="AH10" s="52">
        <f>Лист1!S11</f>
        <v>0</v>
      </c>
    </row>
    <row r="11" spans="1:34" ht="12.75">
      <c r="A11" s="42">
        <v>10</v>
      </c>
      <c r="B11" s="42" t="s">
        <v>6</v>
      </c>
      <c r="C11" s="43">
        <v>6</v>
      </c>
      <c r="D11" s="43">
        <v>5</v>
      </c>
      <c r="E11" s="43">
        <v>8</v>
      </c>
      <c r="F11" s="47">
        <v>10</v>
      </c>
      <c r="G11" s="48" t="s">
        <v>20</v>
      </c>
      <c r="H11" s="45">
        <v>10</v>
      </c>
      <c r="I11" s="42">
        <v>23</v>
      </c>
      <c r="J11" s="46">
        <v>90</v>
      </c>
      <c r="L11" s="42">
        <v>10</v>
      </c>
      <c r="M11" s="42" t="str">
        <f t="shared" si="8"/>
        <v>Арсенал К - amelin</v>
      </c>
      <c r="N11" s="43">
        <f t="shared" si="0"/>
        <v>6</v>
      </c>
      <c r="O11" s="43">
        <f t="shared" si="1"/>
        <v>5</v>
      </c>
      <c r="P11" s="43">
        <f t="shared" si="2"/>
        <v>9</v>
      </c>
      <c r="Q11" s="47">
        <f t="shared" si="3"/>
        <v>10</v>
      </c>
      <c r="R11" s="44" t="s">
        <v>20</v>
      </c>
      <c r="S11" s="45">
        <f t="shared" si="4"/>
        <v>18</v>
      </c>
      <c r="T11" s="42">
        <f t="shared" si="5"/>
        <v>23</v>
      </c>
      <c r="U11" s="51">
        <f t="shared" si="6"/>
        <v>90</v>
      </c>
      <c r="V11" s="49">
        <f t="shared" si="7"/>
        <v>-8</v>
      </c>
      <c r="Y11" s="42" t="str">
        <f>Главная!B12</f>
        <v>Ворскла - digor</v>
      </c>
      <c r="Z11" s="53"/>
      <c r="AA11" s="53">
        <f t="shared" si="9"/>
        <v>1</v>
      </c>
      <c r="AB11" s="53">
        <f t="shared" si="10"/>
        <v>0</v>
      </c>
      <c r="AC11" s="53">
        <f t="shared" si="11"/>
        <v>0</v>
      </c>
      <c r="AD11" s="54">
        <f>Лист1!AB12</f>
        <v>8</v>
      </c>
      <c r="AE11" s="50" t="s">
        <v>20</v>
      </c>
      <c r="AF11" s="50">
        <f>AD10</f>
        <v>0</v>
      </c>
      <c r="AG11" s="42"/>
      <c r="AH11" s="52">
        <f>Лист1!S12</f>
        <v>8</v>
      </c>
    </row>
    <row r="12" spans="1:34" ht="12.75">
      <c r="A12" s="42">
        <v>11</v>
      </c>
      <c r="B12" s="42" t="s">
        <v>12</v>
      </c>
      <c r="C12" s="43">
        <v>5</v>
      </c>
      <c r="D12" s="43">
        <v>8</v>
      </c>
      <c r="E12" s="43">
        <v>6</v>
      </c>
      <c r="F12" s="47">
        <v>13</v>
      </c>
      <c r="G12" s="48" t="s">
        <v>20</v>
      </c>
      <c r="H12" s="45">
        <v>16</v>
      </c>
      <c r="I12" s="42">
        <v>23</v>
      </c>
      <c r="J12" s="46">
        <v>92</v>
      </c>
      <c r="L12" s="42">
        <v>11</v>
      </c>
      <c r="M12" s="42" t="str">
        <f t="shared" si="8"/>
        <v>Шахтёр - semeniuk</v>
      </c>
      <c r="N12" s="43">
        <f t="shared" si="0"/>
        <v>5</v>
      </c>
      <c r="O12" s="43">
        <f t="shared" si="1"/>
        <v>9</v>
      </c>
      <c r="P12" s="43">
        <f t="shared" si="2"/>
        <v>6</v>
      </c>
      <c r="Q12" s="47">
        <f t="shared" si="3"/>
        <v>13</v>
      </c>
      <c r="R12" s="44" t="s">
        <v>20</v>
      </c>
      <c r="S12" s="45">
        <f t="shared" si="4"/>
        <v>16</v>
      </c>
      <c r="T12" s="42">
        <f t="shared" si="5"/>
        <v>24</v>
      </c>
      <c r="U12" s="51">
        <f t="shared" si="6"/>
        <v>92</v>
      </c>
      <c r="V12" s="49">
        <f t="shared" si="7"/>
        <v>-3</v>
      </c>
      <c r="Y12" s="42" t="str">
        <f>Главная!B13</f>
        <v>Металлург Дн - KorsaR</v>
      </c>
      <c r="Z12" s="53"/>
      <c r="AA12" s="53">
        <f t="shared" si="9"/>
        <v>0</v>
      </c>
      <c r="AB12" s="53">
        <f t="shared" si="10"/>
        <v>1</v>
      </c>
      <c r="AC12" s="53">
        <f t="shared" si="11"/>
        <v>0</v>
      </c>
      <c r="AD12" s="54">
        <f>Лист1!AB13</f>
        <v>0</v>
      </c>
      <c r="AE12" s="50" t="s">
        <v>20</v>
      </c>
      <c r="AF12" s="50">
        <f>AD13</f>
        <v>0</v>
      </c>
      <c r="AG12" s="42"/>
      <c r="AH12" s="52">
        <f>Лист1!S13</f>
        <v>0</v>
      </c>
    </row>
    <row r="13" spans="1:34" ht="12.75">
      <c r="A13" s="42">
        <v>12</v>
      </c>
      <c r="B13" s="42" t="s">
        <v>8</v>
      </c>
      <c r="C13" s="43">
        <v>5</v>
      </c>
      <c r="D13" s="43">
        <v>7</v>
      </c>
      <c r="E13" s="43">
        <v>7</v>
      </c>
      <c r="F13" s="47">
        <v>10</v>
      </c>
      <c r="G13" s="48" t="s">
        <v>20</v>
      </c>
      <c r="H13" s="45">
        <v>12</v>
      </c>
      <c r="I13" s="42">
        <v>22</v>
      </c>
      <c r="J13" s="46">
        <v>93</v>
      </c>
      <c r="L13" s="42">
        <v>12</v>
      </c>
      <c r="M13" s="42" t="str">
        <f t="shared" si="8"/>
        <v>Ильичевец - saleh</v>
      </c>
      <c r="N13" s="43">
        <f t="shared" si="0"/>
        <v>5</v>
      </c>
      <c r="O13" s="43">
        <f t="shared" si="1"/>
        <v>8</v>
      </c>
      <c r="P13" s="43">
        <f t="shared" si="2"/>
        <v>7</v>
      </c>
      <c r="Q13" s="47">
        <f t="shared" si="3"/>
        <v>10</v>
      </c>
      <c r="R13" s="44" t="s">
        <v>20</v>
      </c>
      <c r="S13" s="45">
        <f t="shared" si="4"/>
        <v>12</v>
      </c>
      <c r="T13" s="42">
        <f t="shared" si="5"/>
        <v>23</v>
      </c>
      <c r="U13" s="51">
        <f t="shared" si="6"/>
        <v>93</v>
      </c>
      <c r="V13" s="49">
        <f t="shared" si="7"/>
        <v>-2</v>
      </c>
      <c r="Y13" s="42" t="str">
        <f>Главная!B14</f>
        <v>Заря Лг - SkVaL</v>
      </c>
      <c r="Z13" s="53"/>
      <c r="AA13" s="53">
        <f t="shared" si="9"/>
        <v>0</v>
      </c>
      <c r="AB13" s="53">
        <f t="shared" si="10"/>
        <v>1</v>
      </c>
      <c r="AC13" s="53">
        <f t="shared" si="11"/>
        <v>0</v>
      </c>
      <c r="AD13" s="54">
        <f>Лист1!AB14</f>
        <v>0</v>
      </c>
      <c r="AE13" s="50" t="s">
        <v>20</v>
      </c>
      <c r="AF13" s="50">
        <f>AD12</f>
        <v>0</v>
      </c>
      <c r="AG13" s="42"/>
      <c r="AH13" s="52">
        <f>Лист1!S14</f>
        <v>0</v>
      </c>
    </row>
    <row r="14" spans="1:34" ht="12.75">
      <c r="A14" s="42">
        <v>13</v>
      </c>
      <c r="B14" s="42" t="s">
        <v>19</v>
      </c>
      <c r="C14" s="43">
        <v>6</v>
      </c>
      <c r="D14" s="43">
        <v>3</v>
      </c>
      <c r="E14" s="43">
        <v>10</v>
      </c>
      <c r="F14" s="47">
        <v>10</v>
      </c>
      <c r="G14" s="48" t="s">
        <v>20</v>
      </c>
      <c r="H14" s="45">
        <v>15</v>
      </c>
      <c r="I14" s="42">
        <v>21</v>
      </c>
      <c r="J14" s="46">
        <v>91</v>
      </c>
      <c r="L14" s="42">
        <v>13</v>
      </c>
      <c r="M14" s="42" t="str">
        <f t="shared" si="8"/>
        <v>Заря Лг - SkVaL</v>
      </c>
      <c r="N14" s="43">
        <f t="shared" si="0"/>
        <v>6</v>
      </c>
      <c r="O14" s="43">
        <f t="shared" si="1"/>
        <v>4</v>
      </c>
      <c r="P14" s="43">
        <f t="shared" si="2"/>
        <v>10</v>
      </c>
      <c r="Q14" s="47">
        <f t="shared" si="3"/>
        <v>10</v>
      </c>
      <c r="R14" s="44" t="s">
        <v>20</v>
      </c>
      <c r="S14" s="45">
        <f t="shared" si="4"/>
        <v>15</v>
      </c>
      <c r="T14" s="42">
        <f t="shared" si="5"/>
        <v>22</v>
      </c>
      <c r="U14" s="51">
        <f t="shared" si="6"/>
        <v>91</v>
      </c>
      <c r="V14" s="49">
        <f t="shared" si="7"/>
        <v>-5</v>
      </c>
      <c r="Y14" s="42" t="str">
        <f>Главная!B15</f>
        <v>Волынь - chon</v>
      </c>
      <c r="Z14" s="53"/>
      <c r="AA14" s="53">
        <f t="shared" si="9"/>
        <v>0</v>
      </c>
      <c r="AB14" s="53">
        <f t="shared" si="10"/>
        <v>1</v>
      </c>
      <c r="AC14" s="53">
        <f t="shared" si="11"/>
        <v>0</v>
      </c>
      <c r="AD14" s="54">
        <f>Лист1!AB15</f>
        <v>0</v>
      </c>
      <c r="AE14" s="50" t="s">
        <v>20</v>
      </c>
      <c r="AF14" s="50">
        <f>AD15</f>
        <v>0</v>
      </c>
      <c r="AG14" s="42"/>
      <c r="AH14" s="52">
        <f>Лист1!S15</f>
        <v>0</v>
      </c>
    </row>
    <row r="15" spans="1:34" ht="12.75">
      <c r="A15" s="42">
        <v>14</v>
      </c>
      <c r="B15" s="42" t="s">
        <v>9</v>
      </c>
      <c r="C15" s="43">
        <v>5</v>
      </c>
      <c r="D15" s="43">
        <v>6</v>
      </c>
      <c r="E15" s="43">
        <v>8</v>
      </c>
      <c r="F15" s="47">
        <v>11</v>
      </c>
      <c r="G15" s="48" t="s">
        <v>20</v>
      </c>
      <c r="H15" s="45">
        <v>11</v>
      </c>
      <c r="I15" s="42">
        <v>21</v>
      </c>
      <c r="J15" s="46">
        <v>94</v>
      </c>
      <c r="L15" s="42">
        <v>14</v>
      </c>
      <c r="M15" s="42" t="str">
        <f t="shared" si="8"/>
        <v>Карпаты - Реклин</v>
      </c>
      <c r="N15" s="43">
        <f t="shared" si="0"/>
        <v>5</v>
      </c>
      <c r="O15" s="43">
        <f t="shared" si="1"/>
        <v>7</v>
      </c>
      <c r="P15" s="43">
        <f t="shared" si="2"/>
        <v>8</v>
      </c>
      <c r="Q15" s="47">
        <f t="shared" si="3"/>
        <v>11</v>
      </c>
      <c r="R15" s="44" t="s">
        <v>20</v>
      </c>
      <c r="S15" s="45">
        <f t="shared" si="4"/>
        <v>11</v>
      </c>
      <c r="T15" s="42">
        <f t="shared" si="5"/>
        <v>22</v>
      </c>
      <c r="U15" s="51">
        <f t="shared" si="6"/>
        <v>94</v>
      </c>
      <c r="V15" s="49">
        <f t="shared" si="7"/>
        <v>0</v>
      </c>
      <c r="Y15" s="42" t="str">
        <f>Главная!B16</f>
        <v>Ильичевец - saleh</v>
      </c>
      <c r="Z15" s="53"/>
      <c r="AA15" s="53">
        <f t="shared" si="9"/>
        <v>0</v>
      </c>
      <c r="AB15" s="53">
        <f t="shared" si="10"/>
        <v>1</v>
      </c>
      <c r="AC15" s="53">
        <f t="shared" si="11"/>
        <v>0</v>
      </c>
      <c r="AD15" s="54">
        <f>Лист1!AB16</f>
        <v>0</v>
      </c>
      <c r="AE15" s="50" t="s">
        <v>20</v>
      </c>
      <c r="AF15" s="50">
        <f>AD14</f>
        <v>0</v>
      </c>
      <c r="AG15" s="42"/>
      <c r="AH15" s="52">
        <f>Лист1!S16</f>
        <v>0</v>
      </c>
    </row>
    <row r="16" spans="1:34" ht="12.75">
      <c r="A16" s="42">
        <v>15</v>
      </c>
      <c r="B16" s="42" t="s">
        <v>15</v>
      </c>
      <c r="C16" s="43">
        <v>4</v>
      </c>
      <c r="D16" s="43">
        <v>5</v>
      </c>
      <c r="E16" s="43">
        <v>10</v>
      </c>
      <c r="F16" s="47">
        <v>11</v>
      </c>
      <c r="G16" s="48" t="s">
        <v>20</v>
      </c>
      <c r="H16" s="45">
        <v>18</v>
      </c>
      <c r="I16" s="42">
        <v>17</v>
      </c>
      <c r="J16" s="46">
        <v>92</v>
      </c>
      <c r="L16" s="42">
        <v>15</v>
      </c>
      <c r="M16" s="42" t="str">
        <f t="shared" si="8"/>
        <v>Александрия - alexivan</v>
      </c>
      <c r="N16" s="43">
        <f t="shared" si="0"/>
        <v>4</v>
      </c>
      <c r="O16" s="43">
        <f t="shared" si="1"/>
        <v>6</v>
      </c>
      <c r="P16" s="43">
        <f t="shared" si="2"/>
        <v>10</v>
      </c>
      <c r="Q16" s="47">
        <f t="shared" si="3"/>
        <v>11</v>
      </c>
      <c r="R16" s="44" t="s">
        <v>20</v>
      </c>
      <c r="S16" s="45">
        <f t="shared" si="4"/>
        <v>18</v>
      </c>
      <c r="T16" s="42">
        <f t="shared" si="5"/>
        <v>18</v>
      </c>
      <c r="U16" s="51">
        <f t="shared" si="6"/>
        <v>92</v>
      </c>
      <c r="V16" s="49">
        <f t="shared" si="7"/>
        <v>-7</v>
      </c>
      <c r="Y16" s="42" t="str">
        <f>Главная!B17</f>
        <v>Кривбасс - sass1954</v>
      </c>
      <c r="Z16" s="53"/>
      <c r="AA16" s="53">
        <f t="shared" si="9"/>
        <v>0</v>
      </c>
      <c r="AB16" s="53">
        <f t="shared" si="10"/>
        <v>1</v>
      </c>
      <c r="AC16" s="53">
        <f t="shared" si="11"/>
        <v>0</v>
      </c>
      <c r="AD16" s="54">
        <f>Лист1!AB17</f>
        <v>0</v>
      </c>
      <c r="AE16" s="50" t="s">
        <v>20</v>
      </c>
      <c r="AF16" s="50">
        <f>AD17</f>
        <v>0</v>
      </c>
      <c r="AG16" s="42"/>
      <c r="AH16" s="52">
        <f>Лист1!S17</f>
        <v>0</v>
      </c>
    </row>
    <row r="17" spans="1:34" ht="12.75">
      <c r="A17" s="42">
        <v>16</v>
      </c>
      <c r="B17" s="42" t="s">
        <v>5</v>
      </c>
      <c r="C17" s="43">
        <v>3</v>
      </c>
      <c r="D17" s="43">
        <v>8</v>
      </c>
      <c r="E17" s="43">
        <v>8</v>
      </c>
      <c r="F17" s="47">
        <v>7</v>
      </c>
      <c r="G17" s="48" t="s">
        <v>20</v>
      </c>
      <c r="H17" s="45">
        <v>19</v>
      </c>
      <c r="I17" s="42">
        <v>17</v>
      </c>
      <c r="J17" s="46">
        <v>89</v>
      </c>
      <c r="L17" s="42">
        <v>16</v>
      </c>
      <c r="M17" s="42" t="str">
        <f t="shared" si="8"/>
        <v>Волынь - chon</v>
      </c>
      <c r="N17" s="43">
        <f t="shared" si="0"/>
        <v>3</v>
      </c>
      <c r="O17" s="43">
        <f t="shared" si="1"/>
        <v>9</v>
      </c>
      <c r="P17" s="43">
        <f t="shared" si="2"/>
        <v>8</v>
      </c>
      <c r="Q17" s="47">
        <f t="shared" si="3"/>
        <v>7</v>
      </c>
      <c r="R17" s="44" t="s">
        <v>20</v>
      </c>
      <c r="S17" s="45">
        <f t="shared" si="4"/>
        <v>19</v>
      </c>
      <c r="T17" s="42">
        <f t="shared" si="5"/>
        <v>18</v>
      </c>
      <c r="U17" s="51">
        <f t="shared" si="6"/>
        <v>89</v>
      </c>
      <c r="V17" s="49">
        <f t="shared" si="7"/>
        <v>-12</v>
      </c>
      <c r="Y17" s="42" t="str">
        <f>Главная!B18</f>
        <v>Шахтёр - semeniuk</v>
      </c>
      <c r="Z17" s="53"/>
      <c r="AA17" s="53">
        <f t="shared" si="9"/>
        <v>0</v>
      </c>
      <c r="AB17" s="53">
        <f t="shared" si="10"/>
        <v>1</v>
      </c>
      <c r="AC17" s="53">
        <f t="shared" si="11"/>
        <v>0</v>
      </c>
      <c r="AD17" s="54">
        <f>Лист1!AB18</f>
        <v>0</v>
      </c>
      <c r="AE17" s="50" t="s">
        <v>20</v>
      </c>
      <c r="AF17" s="50">
        <f>AD16</f>
        <v>0</v>
      </c>
      <c r="AG17" s="42"/>
      <c r="AH17" s="52">
        <f>Лист1!S18</f>
        <v>0</v>
      </c>
    </row>
    <row r="19" spans="1:11" ht="12.75">
      <c r="A19" s="15" t="s">
        <v>51</v>
      </c>
      <c r="C19" s="39" t="s">
        <v>21</v>
      </c>
      <c r="D19" s="39" t="s">
        <v>22</v>
      </c>
      <c r="E19" s="39" t="s">
        <v>23</v>
      </c>
      <c r="F19" s="67" t="s">
        <v>26</v>
      </c>
      <c r="G19" s="67"/>
      <c r="H19" s="67"/>
      <c r="I19" s="39" t="s">
        <v>24</v>
      </c>
      <c r="J19" s="39" t="s">
        <v>27</v>
      </c>
      <c r="K19" s="39" t="s">
        <v>28</v>
      </c>
    </row>
    <row r="20" spans="1:11" ht="12.75">
      <c r="A20" s="42">
        <v>1</v>
      </c>
      <c r="B20" s="42" t="s">
        <v>7</v>
      </c>
      <c r="C20" s="43">
        <v>9</v>
      </c>
      <c r="D20" s="43">
        <v>8</v>
      </c>
      <c r="E20" s="43">
        <v>2</v>
      </c>
      <c r="F20" s="47">
        <v>15</v>
      </c>
      <c r="G20" s="48" t="s">
        <v>20</v>
      </c>
      <c r="H20" s="45">
        <v>8</v>
      </c>
      <c r="I20" s="42">
        <v>35</v>
      </c>
      <c r="J20" s="46">
        <v>101</v>
      </c>
      <c r="K20" s="46">
        <v>7</v>
      </c>
    </row>
    <row r="21" spans="1:11" ht="12.75">
      <c r="A21" s="42">
        <v>2</v>
      </c>
      <c r="B21" s="42" t="s">
        <v>14</v>
      </c>
      <c r="C21" s="43">
        <v>9</v>
      </c>
      <c r="D21" s="43">
        <v>7</v>
      </c>
      <c r="E21" s="43">
        <v>3</v>
      </c>
      <c r="F21" s="47">
        <v>17</v>
      </c>
      <c r="G21" s="48" t="s">
        <v>20</v>
      </c>
      <c r="H21" s="45">
        <v>14</v>
      </c>
      <c r="I21" s="42">
        <v>34</v>
      </c>
      <c r="J21" s="46">
        <v>92</v>
      </c>
      <c r="K21" s="46">
        <v>3</v>
      </c>
    </row>
    <row r="22" spans="1:11" ht="12.75">
      <c r="A22" s="42">
        <v>3</v>
      </c>
      <c r="B22" s="42" t="s">
        <v>16</v>
      </c>
      <c r="C22" s="43">
        <v>8</v>
      </c>
      <c r="D22" s="43">
        <v>6</v>
      </c>
      <c r="E22" s="43">
        <v>5</v>
      </c>
      <c r="F22" s="47">
        <v>12</v>
      </c>
      <c r="G22" s="48" t="s">
        <v>20</v>
      </c>
      <c r="H22" s="45">
        <v>9</v>
      </c>
      <c r="I22" s="42">
        <v>30</v>
      </c>
      <c r="J22" s="46">
        <v>94</v>
      </c>
      <c r="K22" s="46">
        <v>3</v>
      </c>
    </row>
    <row r="23" spans="1:11" ht="12.75">
      <c r="A23" s="42">
        <v>4</v>
      </c>
      <c r="B23" s="42" t="s">
        <v>18</v>
      </c>
      <c r="C23" s="43">
        <v>7</v>
      </c>
      <c r="D23" s="43">
        <v>8</v>
      </c>
      <c r="E23" s="43">
        <v>4</v>
      </c>
      <c r="F23" s="47">
        <v>14</v>
      </c>
      <c r="G23" s="48" t="s">
        <v>20</v>
      </c>
      <c r="H23" s="45">
        <v>11</v>
      </c>
      <c r="I23" s="42">
        <v>29</v>
      </c>
      <c r="J23" s="46">
        <v>95</v>
      </c>
      <c r="K23" s="46">
        <v>3</v>
      </c>
    </row>
    <row r="24" spans="1:11" ht="12.75">
      <c r="A24" s="42">
        <v>5</v>
      </c>
      <c r="B24" s="42" t="s">
        <v>17</v>
      </c>
      <c r="C24" s="43">
        <v>7</v>
      </c>
      <c r="D24" s="43">
        <v>7</v>
      </c>
      <c r="E24" s="43">
        <v>5</v>
      </c>
      <c r="F24" s="47">
        <v>14</v>
      </c>
      <c r="G24" s="48" t="s">
        <v>20</v>
      </c>
      <c r="H24" s="45">
        <v>11</v>
      </c>
      <c r="I24" s="42">
        <v>28</v>
      </c>
      <c r="J24" s="46">
        <v>94</v>
      </c>
      <c r="K24" s="46">
        <v>3</v>
      </c>
    </row>
    <row r="25" spans="1:11" ht="12.75">
      <c r="A25" s="42">
        <v>6</v>
      </c>
      <c r="B25" s="42" t="s">
        <v>4</v>
      </c>
      <c r="C25" s="43">
        <v>7</v>
      </c>
      <c r="D25" s="43">
        <v>6</v>
      </c>
      <c r="E25" s="43">
        <v>6</v>
      </c>
      <c r="F25" s="47">
        <v>14</v>
      </c>
      <c r="G25" s="48" t="s">
        <v>20</v>
      </c>
      <c r="H25" s="45">
        <v>8</v>
      </c>
      <c r="I25" s="42">
        <v>27</v>
      </c>
      <c r="J25" s="46">
        <v>94</v>
      </c>
      <c r="K25" s="46">
        <v>6</v>
      </c>
    </row>
    <row r="26" spans="1:11" ht="12.75">
      <c r="A26" s="42">
        <v>7</v>
      </c>
      <c r="B26" s="42" t="s">
        <v>11</v>
      </c>
      <c r="C26" s="43">
        <v>6</v>
      </c>
      <c r="D26" s="43">
        <v>8</v>
      </c>
      <c r="E26" s="43">
        <v>5</v>
      </c>
      <c r="F26" s="47">
        <v>13</v>
      </c>
      <c r="G26" s="48" t="s">
        <v>20</v>
      </c>
      <c r="H26" s="45">
        <v>11</v>
      </c>
      <c r="I26" s="42">
        <v>26</v>
      </c>
      <c r="J26" s="46">
        <v>96</v>
      </c>
      <c r="K26" s="46">
        <v>2</v>
      </c>
    </row>
    <row r="27" spans="1:11" ht="12.75">
      <c r="A27" s="42">
        <v>8</v>
      </c>
      <c r="B27" s="42" t="s">
        <v>13</v>
      </c>
      <c r="C27" s="43">
        <v>6</v>
      </c>
      <c r="D27" s="43">
        <v>8</v>
      </c>
      <c r="E27" s="43">
        <v>5</v>
      </c>
      <c r="F27" s="47">
        <v>13</v>
      </c>
      <c r="G27" s="48" t="s">
        <v>20</v>
      </c>
      <c r="H27" s="45">
        <v>12</v>
      </c>
      <c r="I27" s="42">
        <v>26</v>
      </c>
      <c r="J27" s="46">
        <v>100</v>
      </c>
      <c r="K27" s="46">
        <v>1</v>
      </c>
    </row>
    <row r="28" spans="1:11" ht="12.75">
      <c r="A28" s="42">
        <v>9</v>
      </c>
      <c r="B28" s="42" t="s">
        <v>10</v>
      </c>
      <c r="C28" s="43">
        <v>6</v>
      </c>
      <c r="D28" s="43">
        <v>6</v>
      </c>
      <c r="E28" s="43">
        <v>7</v>
      </c>
      <c r="F28" s="47">
        <v>13</v>
      </c>
      <c r="G28" s="48" t="s">
        <v>20</v>
      </c>
      <c r="H28" s="45">
        <v>12</v>
      </c>
      <c r="I28" s="42">
        <v>24</v>
      </c>
      <c r="J28" s="46">
        <v>96</v>
      </c>
      <c r="K28" s="46">
        <v>1</v>
      </c>
    </row>
    <row r="29" spans="1:11" ht="12.75">
      <c r="A29" s="42">
        <v>10</v>
      </c>
      <c r="B29" s="42" t="s">
        <v>6</v>
      </c>
      <c r="C29" s="43">
        <v>6</v>
      </c>
      <c r="D29" s="43">
        <v>5</v>
      </c>
      <c r="E29" s="43">
        <v>8</v>
      </c>
      <c r="F29" s="47">
        <v>10</v>
      </c>
      <c r="G29" s="48" t="s">
        <v>20</v>
      </c>
      <c r="H29" s="45">
        <v>10</v>
      </c>
      <c r="I29" s="42">
        <v>23</v>
      </c>
      <c r="J29" s="46">
        <v>90</v>
      </c>
      <c r="K29" s="46">
        <v>0</v>
      </c>
    </row>
    <row r="30" spans="1:11" ht="12.75">
      <c r="A30" s="42">
        <v>11</v>
      </c>
      <c r="B30" s="42" t="s">
        <v>12</v>
      </c>
      <c r="C30" s="43">
        <v>5</v>
      </c>
      <c r="D30" s="43">
        <v>8</v>
      </c>
      <c r="E30" s="43">
        <v>6</v>
      </c>
      <c r="F30" s="47">
        <v>13</v>
      </c>
      <c r="G30" s="48" t="s">
        <v>20</v>
      </c>
      <c r="H30" s="45">
        <v>16</v>
      </c>
      <c r="I30" s="42">
        <v>23</v>
      </c>
      <c r="J30" s="46">
        <v>92</v>
      </c>
      <c r="K30" s="46">
        <v>-3</v>
      </c>
    </row>
    <row r="31" spans="1:11" ht="12.75">
      <c r="A31" s="42">
        <v>12</v>
      </c>
      <c r="B31" s="42" t="s">
        <v>8</v>
      </c>
      <c r="C31" s="43">
        <v>5</v>
      </c>
      <c r="D31" s="43">
        <v>7</v>
      </c>
      <c r="E31" s="43">
        <v>7</v>
      </c>
      <c r="F31" s="47">
        <v>10</v>
      </c>
      <c r="G31" s="48" t="s">
        <v>20</v>
      </c>
      <c r="H31" s="45">
        <v>12</v>
      </c>
      <c r="I31" s="42">
        <v>22</v>
      </c>
      <c r="J31" s="46">
        <v>93</v>
      </c>
      <c r="K31" s="46">
        <v>-2</v>
      </c>
    </row>
    <row r="32" spans="1:11" ht="12.75">
      <c r="A32" s="42">
        <v>13</v>
      </c>
      <c r="B32" s="42" t="s">
        <v>19</v>
      </c>
      <c r="C32" s="43">
        <v>6</v>
      </c>
      <c r="D32" s="43">
        <v>3</v>
      </c>
      <c r="E32" s="43">
        <v>10</v>
      </c>
      <c r="F32" s="47">
        <v>10</v>
      </c>
      <c r="G32" s="48" t="s">
        <v>20</v>
      </c>
      <c r="H32" s="45">
        <v>15</v>
      </c>
      <c r="I32" s="42">
        <v>21</v>
      </c>
      <c r="J32" s="46">
        <v>91</v>
      </c>
      <c r="K32" s="46">
        <v>-5</v>
      </c>
    </row>
    <row r="33" spans="1:11" ht="12.75">
      <c r="A33" s="42">
        <v>14</v>
      </c>
      <c r="B33" s="42" t="s">
        <v>9</v>
      </c>
      <c r="C33" s="43">
        <v>5</v>
      </c>
      <c r="D33" s="43">
        <v>6</v>
      </c>
      <c r="E33" s="43">
        <v>8</v>
      </c>
      <c r="F33" s="47">
        <v>11</v>
      </c>
      <c r="G33" s="48" t="s">
        <v>20</v>
      </c>
      <c r="H33" s="45">
        <v>11</v>
      </c>
      <c r="I33" s="42">
        <v>21</v>
      </c>
      <c r="J33" s="46">
        <v>94</v>
      </c>
      <c r="K33" s="46">
        <v>0</v>
      </c>
    </row>
    <row r="34" spans="1:11" ht="12.75">
      <c r="A34" s="42">
        <v>15</v>
      </c>
      <c r="B34" s="42" t="s">
        <v>15</v>
      </c>
      <c r="C34" s="43">
        <v>4</v>
      </c>
      <c r="D34" s="43">
        <v>5</v>
      </c>
      <c r="E34" s="43">
        <v>10</v>
      </c>
      <c r="F34" s="47">
        <v>11</v>
      </c>
      <c r="G34" s="48" t="s">
        <v>20</v>
      </c>
      <c r="H34" s="45">
        <v>18</v>
      </c>
      <c r="I34" s="42">
        <v>17</v>
      </c>
      <c r="J34" s="46">
        <v>92</v>
      </c>
      <c r="K34" s="46">
        <v>-7</v>
      </c>
    </row>
    <row r="35" spans="1:11" ht="12.75">
      <c r="A35" s="42">
        <v>16</v>
      </c>
      <c r="B35" s="42" t="s">
        <v>5</v>
      </c>
      <c r="C35" s="43">
        <v>3</v>
      </c>
      <c r="D35" s="43">
        <v>8</v>
      </c>
      <c r="E35" s="43">
        <v>8</v>
      </c>
      <c r="F35" s="47">
        <v>7</v>
      </c>
      <c r="G35" s="48" t="s">
        <v>20</v>
      </c>
      <c r="H35" s="45">
        <v>19</v>
      </c>
      <c r="I35" s="42">
        <v>17</v>
      </c>
      <c r="J35" s="46">
        <v>89</v>
      </c>
      <c r="K35" s="46">
        <v>-12</v>
      </c>
    </row>
  </sheetData>
  <sheetProtection/>
  <mergeCells count="2">
    <mergeCell ref="F19:H19"/>
    <mergeCell ref="F1:H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K1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9.625" style="0" customWidth="1"/>
    <col min="3" max="10" width="4.75390625" style="0" customWidth="1"/>
    <col min="11" max="11" width="10.75390625" style="0" customWidth="1"/>
    <col min="12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0" ht="155.25" thickBot="1" thickTop="1">
      <c r="C2" s="74" t="s">
        <v>30</v>
      </c>
      <c r="D2" s="78" t="s">
        <v>31</v>
      </c>
      <c r="E2" s="78" t="s">
        <v>32</v>
      </c>
      <c r="F2" s="78" t="s">
        <v>33</v>
      </c>
      <c r="G2" s="78" t="s">
        <v>34</v>
      </c>
      <c r="H2" s="78" t="s">
        <v>35</v>
      </c>
      <c r="I2" s="78" t="s">
        <v>36</v>
      </c>
      <c r="J2" s="79" t="s">
        <v>37</v>
      </c>
    </row>
    <row r="3" spans="2:11" ht="15" customHeight="1" thickTop="1">
      <c r="B3" s="18" t="s">
        <v>13</v>
      </c>
      <c r="C3" s="75">
        <v>20</v>
      </c>
      <c r="D3" s="25">
        <v>2</v>
      </c>
      <c r="E3" s="25">
        <v>2</v>
      </c>
      <c r="F3" s="25">
        <v>1</v>
      </c>
      <c r="G3" s="36">
        <v>10</v>
      </c>
      <c r="H3" s="25">
        <v>1</v>
      </c>
      <c r="I3" s="36">
        <v>1</v>
      </c>
      <c r="J3" s="59">
        <v>2</v>
      </c>
      <c r="K3" s="70" t="s">
        <v>50</v>
      </c>
    </row>
    <row r="4" spans="2:11" ht="15" customHeight="1" thickBot="1">
      <c r="B4" s="17" t="s">
        <v>18</v>
      </c>
      <c r="C4" s="76">
        <v>2</v>
      </c>
      <c r="D4" s="26">
        <v>2</v>
      </c>
      <c r="E4" s="26">
        <v>2</v>
      </c>
      <c r="F4" s="26">
        <v>1</v>
      </c>
      <c r="G4" s="37">
        <v>1</v>
      </c>
      <c r="H4" s="26">
        <v>1</v>
      </c>
      <c r="I4" s="37">
        <v>12</v>
      </c>
      <c r="J4" s="60">
        <v>2</v>
      </c>
      <c r="K4" s="72"/>
    </row>
    <row r="5" spans="2:11" ht="15" customHeight="1" thickTop="1">
      <c r="B5" s="19" t="s">
        <v>15</v>
      </c>
      <c r="C5" s="63">
        <v>2</v>
      </c>
      <c r="D5" s="27">
        <v>2</v>
      </c>
      <c r="E5" s="27">
        <v>2</v>
      </c>
      <c r="F5" s="27">
        <v>1</v>
      </c>
      <c r="G5" s="34">
        <v>1</v>
      </c>
      <c r="H5" s="34">
        <v>10</v>
      </c>
      <c r="I5" s="34">
        <v>10</v>
      </c>
      <c r="J5" s="57">
        <v>2</v>
      </c>
      <c r="K5" s="68" t="s">
        <v>50</v>
      </c>
    </row>
    <row r="6" spans="2:11" ht="15" customHeight="1" thickBot="1">
      <c r="B6" s="20" t="s">
        <v>17</v>
      </c>
      <c r="C6" s="64">
        <v>2</v>
      </c>
      <c r="D6" s="28">
        <v>2</v>
      </c>
      <c r="E6" s="28">
        <v>2</v>
      </c>
      <c r="F6" s="28">
        <v>1</v>
      </c>
      <c r="G6" s="35">
        <v>10</v>
      </c>
      <c r="H6" s="35">
        <v>1</v>
      </c>
      <c r="I6" s="35">
        <v>1</v>
      </c>
      <c r="J6" s="58">
        <v>2</v>
      </c>
      <c r="K6" s="73"/>
    </row>
    <row r="7" spans="2:11" ht="15" customHeight="1" thickTop="1">
      <c r="B7" s="18" t="s">
        <v>9</v>
      </c>
      <c r="C7" s="61">
        <v>2</v>
      </c>
      <c r="D7" s="25">
        <v>2</v>
      </c>
      <c r="E7" s="25">
        <v>2</v>
      </c>
      <c r="F7" s="25">
        <v>1</v>
      </c>
      <c r="G7" s="36">
        <v>10</v>
      </c>
      <c r="H7" s="25">
        <v>1</v>
      </c>
      <c r="I7" s="25">
        <v>10</v>
      </c>
      <c r="J7" s="59">
        <v>2</v>
      </c>
      <c r="K7" s="70" t="s">
        <v>50</v>
      </c>
    </row>
    <row r="8" spans="2:11" ht="15" customHeight="1" thickBot="1">
      <c r="B8" s="17" t="s">
        <v>16</v>
      </c>
      <c r="C8" s="62">
        <v>2</v>
      </c>
      <c r="D8" s="26">
        <v>2</v>
      </c>
      <c r="E8" s="26">
        <v>2</v>
      </c>
      <c r="F8" s="26">
        <v>1</v>
      </c>
      <c r="G8" s="37">
        <v>1</v>
      </c>
      <c r="H8" s="26">
        <v>1</v>
      </c>
      <c r="I8" s="26">
        <v>10</v>
      </c>
      <c r="J8" s="60">
        <v>2</v>
      </c>
      <c r="K8" s="72"/>
    </row>
    <row r="9" spans="2:11" ht="15" customHeight="1" thickTop="1">
      <c r="B9" s="19" t="s">
        <v>7</v>
      </c>
      <c r="C9" s="63">
        <v>20</v>
      </c>
      <c r="D9" s="27">
        <v>2</v>
      </c>
      <c r="E9" s="27">
        <v>2</v>
      </c>
      <c r="F9" s="34">
        <v>10</v>
      </c>
      <c r="G9" s="27">
        <v>1</v>
      </c>
      <c r="H9" s="27">
        <v>1</v>
      </c>
      <c r="I9" s="27">
        <v>1</v>
      </c>
      <c r="J9" s="57">
        <v>2</v>
      </c>
      <c r="K9" s="68" t="s">
        <v>50</v>
      </c>
    </row>
    <row r="10" spans="2:11" ht="15" customHeight="1" thickBot="1">
      <c r="B10" s="20" t="s">
        <v>10</v>
      </c>
      <c r="C10" s="64">
        <v>20</v>
      </c>
      <c r="D10" s="28">
        <v>2</v>
      </c>
      <c r="E10" s="28">
        <v>2</v>
      </c>
      <c r="F10" s="35">
        <v>1</v>
      </c>
      <c r="G10" s="28">
        <v>1</v>
      </c>
      <c r="H10" s="28">
        <v>1</v>
      </c>
      <c r="I10" s="28">
        <v>1</v>
      </c>
      <c r="J10" s="58">
        <v>2</v>
      </c>
      <c r="K10" s="73"/>
    </row>
    <row r="11" spans="2:11" ht="15" customHeight="1" thickTop="1">
      <c r="B11" s="18" t="s">
        <v>6</v>
      </c>
      <c r="C11" s="75">
        <v>20</v>
      </c>
      <c r="D11" s="36">
        <v>2</v>
      </c>
      <c r="E11" s="36">
        <v>2</v>
      </c>
      <c r="F11" s="36">
        <v>1</v>
      </c>
      <c r="G11" s="36">
        <v>1</v>
      </c>
      <c r="H11" s="36">
        <v>1</v>
      </c>
      <c r="I11" s="36">
        <v>10</v>
      </c>
      <c r="J11" s="80">
        <v>2</v>
      </c>
      <c r="K11" s="70" t="s">
        <v>50</v>
      </c>
    </row>
    <row r="12" spans="2:11" ht="15" customHeight="1" thickBot="1">
      <c r="B12" s="17" t="s">
        <v>14</v>
      </c>
      <c r="C12" s="76"/>
      <c r="D12" s="37"/>
      <c r="E12" s="37"/>
      <c r="F12" s="37"/>
      <c r="G12" s="37"/>
      <c r="H12" s="37"/>
      <c r="I12" s="37"/>
      <c r="J12" s="81"/>
      <c r="K12" s="71"/>
    </row>
    <row r="13" spans="2:11" ht="15" customHeight="1" thickTop="1">
      <c r="B13" s="19" t="s">
        <v>11</v>
      </c>
      <c r="C13" s="63">
        <v>2</v>
      </c>
      <c r="D13" s="27">
        <v>2</v>
      </c>
      <c r="E13" s="27">
        <v>2</v>
      </c>
      <c r="F13" s="27">
        <v>1</v>
      </c>
      <c r="G13" s="34">
        <v>10</v>
      </c>
      <c r="H13" s="27">
        <v>1</v>
      </c>
      <c r="I13" s="34">
        <v>10</v>
      </c>
      <c r="J13" s="57">
        <v>2</v>
      </c>
      <c r="K13" s="68" t="s">
        <v>50</v>
      </c>
    </row>
    <row r="14" spans="2:11" ht="15" customHeight="1" thickBot="1">
      <c r="B14" s="20" t="s">
        <v>19</v>
      </c>
      <c r="C14" s="64">
        <v>2</v>
      </c>
      <c r="D14" s="28">
        <v>2</v>
      </c>
      <c r="E14" s="28">
        <v>2</v>
      </c>
      <c r="F14" s="28">
        <v>1</v>
      </c>
      <c r="G14" s="35">
        <v>1</v>
      </c>
      <c r="H14" s="28">
        <v>1</v>
      </c>
      <c r="I14" s="35">
        <v>12</v>
      </c>
      <c r="J14" s="58">
        <v>2</v>
      </c>
      <c r="K14" s="73"/>
    </row>
    <row r="15" spans="2:11" ht="15" customHeight="1" thickTop="1">
      <c r="B15" s="18" t="s">
        <v>5</v>
      </c>
      <c r="C15" s="75">
        <v>2</v>
      </c>
      <c r="D15" s="25">
        <v>2</v>
      </c>
      <c r="E15" s="25">
        <v>2</v>
      </c>
      <c r="F15" s="25">
        <v>1</v>
      </c>
      <c r="G15" s="25">
        <v>10</v>
      </c>
      <c r="H15" s="25">
        <v>1</v>
      </c>
      <c r="I15" s="36">
        <v>10</v>
      </c>
      <c r="J15" s="59">
        <v>2</v>
      </c>
      <c r="K15" s="70" t="s">
        <v>50</v>
      </c>
    </row>
    <row r="16" spans="2:11" ht="15" customHeight="1" thickBot="1">
      <c r="B16" s="17" t="s">
        <v>8</v>
      </c>
      <c r="C16" s="76">
        <v>1</v>
      </c>
      <c r="D16" s="26">
        <v>2</v>
      </c>
      <c r="E16" s="26">
        <v>2</v>
      </c>
      <c r="F16" s="26">
        <v>1</v>
      </c>
      <c r="G16" s="26">
        <v>10</v>
      </c>
      <c r="H16" s="26">
        <v>1</v>
      </c>
      <c r="I16" s="37">
        <v>1</v>
      </c>
      <c r="J16" s="60">
        <v>2</v>
      </c>
      <c r="K16" s="72"/>
    </row>
    <row r="17" spans="2:11" ht="15" customHeight="1" thickTop="1">
      <c r="B17" s="19" t="s">
        <v>4</v>
      </c>
      <c r="C17" s="66">
        <v>2</v>
      </c>
      <c r="D17" s="27">
        <v>2</v>
      </c>
      <c r="E17" s="27">
        <v>2</v>
      </c>
      <c r="F17" s="27">
        <v>1</v>
      </c>
      <c r="G17" s="34">
        <v>12</v>
      </c>
      <c r="H17" s="27">
        <v>1</v>
      </c>
      <c r="I17" s="27">
        <v>1</v>
      </c>
      <c r="J17" s="65">
        <v>20</v>
      </c>
      <c r="K17" s="68" t="s">
        <v>50</v>
      </c>
    </row>
    <row r="18" spans="2:11" ht="15" customHeight="1" thickBot="1">
      <c r="B18" s="21" t="s">
        <v>12</v>
      </c>
      <c r="C18" s="77">
        <v>0</v>
      </c>
      <c r="D18" s="28">
        <v>2</v>
      </c>
      <c r="E18" s="28">
        <v>2</v>
      </c>
      <c r="F18" s="28">
        <v>1</v>
      </c>
      <c r="G18" s="35">
        <v>10</v>
      </c>
      <c r="H18" s="28">
        <v>1</v>
      </c>
      <c r="I18" s="28">
        <v>1</v>
      </c>
      <c r="J18" s="82">
        <v>2</v>
      </c>
      <c r="K18" s="69"/>
    </row>
    <row r="19" spans="3:10" ht="19.5" customHeight="1" thickBot="1" thickTop="1">
      <c r="C19" s="22"/>
      <c r="D19" s="23"/>
      <c r="E19" s="23"/>
      <c r="F19" s="23"/>
      <c r="G19" s="23"/>
      <c r="H19" s="23"/>
      <c r="I19" s="23"/>
      <c r="J19" s="24"/>
    </row>
    <row r="20" ht="15" customHeight="1" thickTop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8">
    <mergeCell ref="K17:K18"/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9"/>
  <sheetViews>
    <sheetView zoomScalePageLayoutView="0" workbookViewId="0" topLeftCell="A1">
      <selection activeCell="G10" sqref="G10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00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2.75">
      <c r="B3" s="15" t="s">
        <v>30</v>
      </c>
      <c r="D3" s="15" t="s">
        <v>13</v>
      </c>
      <c r="E3" s="11" t="s">
        <v>40</v>
      </c>
    </row>
    <row r="4" spans="2:5" ht="13.5" thickBot="1">
      <c r="B4" s="15" t="s">
        <v>31</v>
      </c>
      <c r="D4" s="16" t="s">
        <v>18</v>
      </c>
      <c r="E4" s="12" t="s">
        <v>41</v>
      </c>
    </row>
    <row r="5" spans="2:5" ht="13.5" thickTop="1">
      <c r="B5" s="15" t="s">
        <v>32</v>
      </c>
      <c r="D5" s="15" t="s">
        <v>15</v>
      </c>
      <c r="E5" s="13" t="s">
        <v>49</v>
      </c>
    </row>
    <row r="6" spans="2:5" ht="13.5" thickBot="1">
      <c r="B6" s="15" t="s">
        <v>33</v>
      </c>
      <c r="D6" s="15" t="s">
        <v>17</v>
      </c>
      <c r="E6" s="12" t="s">
        <v>39</v>
      </c>
    </row>
    <row r="7" spans="2:5" ht="13.5" thickTop="1">
      <c r="B7" s="15" t="s">
        <v>34</v>
      </c>
      <c r="D7" s="16" t="s">
        <v>9</v>
      </c>
      <c r="E7" s="13" t="s">
        <v>38</v>
      </c>
    </row>
    <row r="8" spans="2:5" ht="13.5" thickBot="1">
      <c r="B8" s="15" t="s">
        <v>35</v>
      </c>
      <c r="D8" s="16" t="s">
        <v>16</v>
      </c>
      <c r="E8" s="12" t="s">
        <v>45</v>
      </c>
    </row>
    <row r="9" spans="2:5" ht="13.5" thickTop="1">
      <c r="B9" s="15" t="s">
        <v>36</v>
      </c>
      <c r="D9" s="15" t="s">
        <v>7</v>
      </c>
      <c r="E9" s="13" t="s">
        <v>47</v>
      </c>
    </row>
    <row r="10" spans="2:5" ht="13.5" thickBot="1">
      <c r="B10" s="15" t="s">
        <v>37</v>
      </c>
      <c r="D10" s="16" t="s">
        <v>10</v>
      </c>
      <c r="E10" s="12" t="s">
        <v>44</v>
      </c>
    </row>
    <row r="11" spans="2:5" ht="13.5" thickTop="1">
      <c r="B11" s="7"/>
      <c r="D11" s="16" t="s">
        <v>6</v>
      </c>
      <c r="E11" s="13" t="s">
        <v>46</v>
      </c>
    </row>
    <row r="12" spans="2:5" ht="13.5" thickBot="1">
      <c r="B12" s="7"/>
      <c r="D12" s="15" t="s">
        <v>14</v>
      </c>
      <c r="E12" s="12"/>
    </row>
    <row r="13" spans="2:5" ht="13.5" thickTop="1">
      <c r="B13" s="7"/>
      <c r="D13" s="16" t="s">
        <v>11</v>
      </c>
      <c r="E13" s="13" t="s">
        <v>38</v>
      </c>
    </row>
    <row r="14" spans="2:5" ht="13.5" thickBot="1">
      <c r="B14" s="7"/>
      <c r="D14" s="16" t="s">
        <v>19</v>
      </c>
      <c r="E14" s="12" t="s">
        <v>41</v>
      </c>
    </row>
    <row r="15" spans="2:5" ht="13.5" thickTop="1">
      <c r="B15" s="7"/>
      <c r="D15" s="15" t="s">
        <v>5</v>
      </c>
      <c r="E15" s="13" t="s">
        <v>38</v>
      </c>
    </row>
    <row r="16" spans="2:5" ht="13.5" thickBot="1">
      <c r="B16" s="7"/>
      <c r="D16" s="16" t="s">
        <v>8</v>
      </c>
      <c r="E16" s="12" t="s">
        <v>48</v>
      </c>
    </row>
    <row r="17" spans="4:5" ht="13.5" thickTop="1">
      <c r="D17" s="16" t="s">
        <v>4</v>
      </c>
      <c r="E17" s="13" t="s">
        <v>43</v>
      </c>
    </row>
    <row r="18" spans="4:5" ht="13.5" thickBot="1">
      <c r="D18" s="15" t="s">
        <v>12</v>
      </c>
      <c r="E18" s="14" t="s">
        <v>42</v>
      </c>
    </row>
    <row r="19" spans="4:5" ht="12.75">
      <c r="D19" s="8"/>
      <c r="E19" s="10"/>
    </row>
    <row r="20" spans="3:5" ht="12.75">
      <c r="C20" s="29"/>
      <c r="D20" s="16"/>
      <c r="E20" s="10"/>
    </row>
    <row r="21" spans="3:5" ht="12.75">
      <c r="C21" s="29"/>
      <c r="D21" s="8"/>
      <c r="E21" s="10"/>
    </row>
    <row r="22" spans="3:5" ht="12.75">
      <c r="C22" s="29"/>
      <c r="D22" s="15"/>
      <c r="E22" s="10"/>
    </row>
    <row r="23" spans="3:4" ht="12.75">
      <c r="C23" s="8"/>
      <c r="D23" s="10"/>
    </row>
    <row r="24" spans="3:4" ht="12.75">
      <c r="C24" s="30"/>
      <c r="D24" s="31"/>
    </row>
    <row r="25" spans="3:4" ht="12.75">
      <c r="C25" s="30"/>
      <c r="D25" s="31"/>
    </row>
    <row r="26" spans="3:4" ht="12.75">
      <c r="C26" s="30"/>
      <c r="D26" s="31"/>
    </row>
    <row r="27" spans="3:5" ht="12.75">
      <c r="C27" s="29"/>
      <c r="D27" s="56"/>
      <c r="E27" s="31"/>
    </row>
    <row r="28" spans="3:5" ht="12.75">
      <c r="C28" s="29"/>
      <c r="D28" s="56"/>
      <c r="E28" s="31"/>
    </row>
    <row r="29" spans="3:5" ht="12.75">
      <c r="C29" s="29"/>
      <c r="D29" s="56"/>
      <c r="E29" s="33"/>
    </row>
    <row r="30" spans="3:5" ht="12.75">
      <c r="C30" s="29"/>
      <c r="D30" s="56"/>
      <c r="E30" s="29"/>
    </row>
    <row r="31" spans="3:5" ht="12.75">
      <c r="C31" s="29"/>
      <c r="D31" s="56"/>
      <c r="E31" s="29"/>
    </row>
    <row r="32" spans="3:5" ht="12.75">
      <c r="C32" s="29"/>
      <c r="D32" s="56"/>
      <c r="E32" s="29"/>
    </row>
    <row r="33" spans="3:5" ht="12.75">
      <c r="C33" s="29"/>
      <c r="D33" s="56"/>
      <c r="E33" s="29"/>
    </row>
    <row r="34" spans="3:5" ht="12.75">
      <c r="C34" s="29"/>
      <c r="D34" s="56"/>
      <c r="E34" s="29"/>
    </row>
    <row r="35" spans="3:5" ht="12.75">
      <c r="C35" s="29"/>
      <c r="D35" s="30"/>
      <c r="E35" s="29"/>
    </row>
    <row r="36" spans="2:5" ht="12.75">
      <c r="B36" s="38"/>
      <c r="C36" s="29"/>
      <c r="D36" s="32"/>
      <c r="E36" s="29"/>
    </row>
    <row r="37" spans="3:5" ht="12.75">
      <c r="C37" s="29"/>
      <c r="D37" s="30"/>
      <c r="E37" s="29"/>
    </row>
    <row r="38" spans="3:5" ht="12.75">
      <c r="C38" s="29"/>
      <c r="D38" s="30"/>
      <c r="E38" s="29"/>
    </row>
    <row r="39" spans="3:5" ht="12.75">
      <c r="C39" s="29"/>
      <c r="D39" s="32"/>
      <c r="E39" s="29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B77"/>
  <sheetViews>
    <sheetView zoomScalePageLayoutView="0" workbookViewId="0" topLeftCell="A1">
      <selection activeCell="AB3" sqref="AB3:AB18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</cols>
  <sheetData>
    <row r="3" spans="2:28" ht="12.75">
      <c r="B3" t="str">
        <f>Главная!B3</f>
        <v>Оболонь - Mishgan</v>
      </c>
      <c r="C3" s="55" t="str">
        <f>LEFT(Главная!C3,2)</f>
        <v>20</v>
      </c>
      <c r="D3" s="55" t="str">
        <f>LEFT(Главная!D3,2)</f>
        <v>2</v>
      </c>
      <c r="E3" s="55" t="str">
        <f>LEFT(Главная!E3,2)</f>
        <v>2</v>
      </c>
      <c r="F3" s="55" t="str">
        <f>LEFT(Главная!F3,2)</f>
        <v>1</v>
      </c>
      <c r="G3" s="55" t="str">
        <f>LEFT(Главная!G3,2)</f>
        <v>10</v>
      </c>
      <c r="H3" s="55" t="str">
        <f>LEFT(Главная!H3,2)</f>
        <v>1</v>
      </c>
      <c r="I3" s="55" t="str">
        <f>LEFT(Главная!I3,2)</f>
        <v>1</v>
      </c>
      <c r="J3" s="55" t="str">
        <f>LEFT(Главная!J3,2)</f>
        <v>2</v>
      </c>
      <c r="K3">
        <f>IF(LEFT(C3,1)=C$19,1,IF(RIGHT(C3,1)=C$19,1,0))</f>
        <v>0</v>
      </c>
      <c r="L3">
        <f aca="true" t="shared" si="0" ref="L3:R3">IF(LEFT(D3,1)=D$19,1,IF(RIGHT(D3,1)=D$19,1,0))</f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>SUM(K3:R3)</f>
        <v>0</v>
      </c>
      <c r="T3">
        <f>IF(K3&gt;K4,1,0)</f>
        <v>0</v>
      </c>
      <c r="U3">
        <f aca="true" t="shared" si="1" ref="U3:AA3">IF(L3&gt;L4,1,0)</f>
        <v>0</v>
      </c>
      <c r="V3">
        <f t="shared" si="1"/>
        <v>0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>SUM(T3:AA3)</f>
        <v>0</v>
      </c>
    </row>
    <row r="4" spans="2:28" ht="12.75">
      <c r="B4" t="str">
        <f>Главная!B4</f>
        <v>Таврия - aks</v>
      </c>
      <c r="C4" s="55" t="str">
        <f>LEFT(Главная!C4,2)</f>
        <v>2</v>
      </c>
      <c r="D4" s="55" t="str">
        <f>LEFT(Главная!D4,2)</f>
        <v>2</v>
      </c>
      <c r="E4" s="55" t="str">
        <f>LEFT(Главная!E4,2)</f>
        <v>2</v>
      </c>
      <c r="F4" s="55" t="str">
        <f>LEFT(Главная!F4,2)</f>
        <v>1</v>
      </c>
      <c r="G4" s="55" t="str">
        <f>LEFT(Главная!G4,2)</f>
        <v>1</v>
      </c>
      <c r="H4" s="55" t="str">
        <f>LEFT(Главная!H4,2)</f>
        <v>1</v>
      </c>
      <c r="I4" s="55" t="str">
        <f>LEFT(Главная!I4,2)</f>
        <v>12</v>
      </c>
      <c r="J4" s="55" t="str">
        <f>LEFT(Главная!J4,2)</f>
        <v>2</v>
      </c>
      <c r="K4">
        <f aca="true" t="shared" si="2" ref="K4:K18">IF(LEFT(C4,1)=C$19,1,IF(RIGHT(C4,1)=C$19,1,0))</f>
        <v>0</v>
      </c>
      <c r="L4">
        <f aca="true" t="shared" si="3" ref="L4:L18">IF(LEFT(D4,1)=D$19,1,IF(RIGHT(D4,1)=D$19,1,0))</f>
        <v>0</v>
      </c>
      <c r="M4">
        <f aca="true" t="shared" si="4" ref="M4:M18">IF(LEFT(E4,1)=E$19,1,IF(RIGHT(E4,1)=E$19,1,0))</f>
        <v>0</v>
      </c>
      <c r="N4">
        <f aca="true" t="shared" si="5" ref="N4:N18">IF(LEFT(F4,1)=F$19,1,IF(RIGHT(F4,1)=F$19,1,0))</f>
        <v>0</v>
      </c>
      <c r="O4">
        <f aca="true" t="shared" si="6" ref="O4:O18">IF(LEFT(G4,1)=G$19,1,IF(RIGHT(G4,1)=G$19,1,0))</f>
        <v>0</v>
      </c>
      <c r="P4">
        <f aca="true" t="shared" si="7" ref="P4:P18">IF(LEFT(H4,1)=H$19,1,IF(RIGHT(H4,1)=H$19,1,0))</f>
        <v>0</v>
      </c>
      <c r="Q4">
        <f aca="true" t="shared" si="8" ref="Q4:Q18">IF(LEFT(I4,1)=I$19,1,IF(RIGHT(I4,1)=I$19,1,0))</f>
        <v>0</v>
      </c>
      <c r="R4">
        <f aca="true" t="shared" si="9" ref="R4:R18">IF(LEFT(J4,1)=J$19,1,IF(RIGHT(J4,1)=J$19,1,0))</f>
        <v>0</v>
      </c>
      <c r="S4">
        <f aca="true" t="shared" si="10" ref="S4:S18">SUM(K4:R4)</f>
        <v>0</v>
      </c>
      <c r="T4">
        <f>IF(K4&gt;K3,1,0)</f>
        <v>0</v>
      </c>
      <c r="U4">
        <f aca="true" t="shared" si="11" ref="U4:AA4">IF(L4&gt;L3,1,0)</f>
        <v>0</v>
      </c>
      <c r="V4">
        <f t="shared" si="11"/>
        <v>0</v>
      </c>
      <c r="W4">
        <f t="shared" si="11"/>
        <v>0</v>
      </c>
      <c r="X4">
        <f t="shared" si="11"/>
        <v>0</v>
      </c>
      <c r="Y4">
        <f t="shared" si="11"/>
        <v>0</v>
      </c>
      <c r="Z4">
        <f t="shared" si="11"/>
        <v>0</v>
      </c>
      <c r="AA4">
        <f t="shared" si="11"/>
        <v>0</v>
      </c>
      <c r="AB4">
        <f aca="true" t="shared" si="12" ref="AB4:AB18">SUM(T4:AA4)</f>
        <v>0</v>
      </c>
    </row>
    <row r="5" spans="2:28" ht="12.75">
      <c r="B5" t="str">
        <f>Главная!B5</f>
        <v>Александрия - alexivan</v>
      </c>
      <c r="C5" s="55" t="str">
        <f>LEFT(Главная!C5,2)</f>
        <v>2</v>
      </c>
      <c r="D5" s="55" t="str">
        <f>LEFT(Главная!D5,2)</f>
        <v>2</v>
      </c>
      <c r="E5" s="55" t="str">
        <f>LEFT(Главная!E5,2)</f>
        <v>2</v>
      </c>
      <c r="F5" s="55" t="str">
        <f>LEFT(Главная!F5,2)</f>
        <v>1</v>
      </c>
      <c r="G5" s="55" t="str">
        <f>LEFT(Главная!G5,2)</f>
        <v>1</v>
      </c>
      <c r="H5" s="55" t="str">
        <f>LEFT(Главная!H5,2)</f>
        <v>10</v>
      </c>
      <c r="I5" s="55" t="str">
        <f>LEFT(Главная!I5,2)</f>
        <v>10</v>
      </c>
      <c r="J5" s="55" t="str">
        <f>LEFT(Главная!J5,2)</f>
        <v>2</v>
      </c>
      <c r="K5">
        <f t="shared" si="2"/>
        <v>0</v>
      </c>
      <c r="L5">
        <f t="shared" si="3"/>
        <v>0</v>
      </c>
      <c r="M5">
        <f t="shared" si="4"/>
        <v>0</v>
      </c>
      <c r="N5">
        <f t="shared" si="5"/>
        <v>0</v>
      </c>
      <c r="O5">
        <f t="shared" si="6"/>
        <v>0</v>
      </c>
      <c r="P5">
        <f t="shared" si="7"/>
        <v>0</v>
      </c>
      <c r="Q5">
        <f t="shared" si="8"/>
        <v>0</v>
      </c>
      <c r="R5">
        <f t="shared" si="9"/>
        <v>0</v>
      </c>
      <c r="S5">
        <f t="shared" si="10"/>
        <v>0</v>
      </c>
      <c r="T5">
        <f aca="true" t="shared" si="13" ref="T5:AA5">IF(K5&gt;K6,1,0)</f>
        <v>0</v>
      </c>
      <c r="U5">
        <f t="shared" si="13"/>
        <v>0</v>
      </c>
      <c r="V5">
        <f t="shared" si="13"/>
        <v>0</v>
      </c>
      <c r="W5">
        <f t="shared" si="13"/>
        <v>0</v>
      </c>
      <c r="X5">
        <f t="shared" si="13"/>
        <v>0</v>
      </c>
      <c r="Y5">
        <f t="shared" si="13"/>
        <v>0</v>
      </c>
      <c r="Z5">
        <f t="shared" si="13"/>
        <v>0</v>
      </c>
      <c r="AA5">
        <f t="shared" si="13"/>
        <v>0</v>
      </c>
      <c r="AB5">
        <f t="shared" si="12"/>
        <v>0</v>
      </c>
    </row>
    <row r="6" spans="2:28" ht="12.75">
      <c r="B6" t="str">
        <f>Главная!B6</f>
        <v>Металлист - FanLoko</v>
      </c>
      <c r="C6" s="55" t="str">
        <f>LEFT(Главная!C6,2)</f>
        <v>2</v>
      </c>
      <c r="D6" s="55" t="str">
        <f>LEFT(Главная!D6,2)</f>
        <v>2</v>
      </c>
      <c r="E6" s="55" t="str">
        <f>LEFT(Главная!E6,2)</f>
        <v>2</v>
      </c>
      <c r="F6" s="55" t="str">
        <f>LEFT(Главная!F6,2)</f>
        <v>1</v>
      </c>
      <c r="G6" s="55" t="str">
        <f>LEFT(Главная!G6,2)</f>
        <v>10</v>
      </c>
      <c r="H6" s="55" t="str">
        <f>LEFT(Главная!H6,2)</f>
        <v>1</v>
      </c>
      <c r="I6" s="55" t="str">
        <f>LEFT(Главная!I6,2)</f>
        <v>1</v>
      </c>
      <c r="J6" s="55" t="str">
        <f>LEFT(Главная!J6,2)</f>
        <v>2</v>
      </c>
      <c r="K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O6">
        <f t="shared" si="6"/>
        <v>0</v>
      </c>
      <c r="P6">
        <f t="shared" si="7"/>
        <v>0</v>
      </c>
      <c r="Q6">
        <f t="shared" si="8"/>
        <v>0</v>
      </c>
      <c r="R6">
        <f t="shared" si="9"/>
        <v>0</v>
      </c>
      <c r="S6">
        <f t="shared" si="10"/>
        <v>0</v>
      </c>
      <c r="T6">
        <f aca="true" t="shared" si="14" ref="T6:AA6">IF(K6&gt;K5,1,0)</f>
        <v>0</v>
      </c>
      <c r="U6">
        <f t="shared" si="14"/>
        <v>0</v>
      </c>
      <c r="V6">
        <f t="shared" si="14"/>
        <v>0</v>
      </c>
      <c r="W6">
        <f t="shared" si="14"/>
        <v>0</v>
      </c>
      <c r="X6">
        <f t="shared" si="14"/>
        <v>0</v>
      </c>
      <c r="Y6">
        <f t="shared" si="14"/>
        <v>0</v>
      </c>
      <c r="Z6">
        <f t="shared" si="14"/>
        <v>0</v>
      </c>
      <c r="AA6">
        <f t="shared" si="14"/>
        <v>0</v>
      </c>
      <c r="AB6">
        <f t="shared" si="12"/>
        <v>0</v>
      </c>
    </row>
    <row r="7" spans="2:28" ht="12.75">
      <c r="B7" t="str">
        <f>Главная!B7</f>
        <v>Карпаты - Реклин</v>
      </c>
      <c r="C7" s="55" t="str">
        <f>LEFT(Главная!C7,2)</f>
        <v>2</v>
      </c>
      <c r="D7" s="55" t="str">
        <f>LEFT(Главная!D7,2)</f>
        <v>2</v>
      </c>
      <c r="E7" s="55" t="str">
        <f>LEFT(Главная!E7,2)</f>
        <v>2</v>
      </c>
      <c r="F7" s="55" t="str">
        <f>LEFT(Главная!F7,2)</f>
        <v>1</v>
      </c>
      <c r="G7" s="55" t="str">
        <f>LEFT(Главная!G7,2)</f>
        <v>10</v>
      </c>
      <c r="H7" s="55" t="str">
        <f>LEFT(Главная!H7,2)</f>
        <v>1</v>
      </c>
      <c r="I7" s="55" t="str">
        <f>LEFT(Главная!I7,2)</f>
        <v>10</v>
      </c>
      <c r="J7" s="55" t="str">
        <f>LEFT(Главная!J7,2)</f>
        <v>2</v>
      </c>
      <c r="K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O7">
        <f t="shared" si="6"/>
        <v>0</v>
      </c>
      <c r="P7">
        <f t="shared" si="7"/>
        <v>0</v>
      </c>
      <c r="Q7">
        <f t="shared" si="8"/>
        <v>0</v>
      </c>
      <c r="R7">
        <f t="shared" si="9"/>
        <v>0</v>
      </c>
      <c r="S7">
        <f t="shared" si="10"/>
        <v>0</v>
      </c>
      <c r="T7">
        <f aca="true" t="shared" si="15" ref="T7:AA7">IF(K7&gt;K8,1,0)</f>
        <v>0</v>
      </c>
      <c r="U7">
        <f t="shared" si="15"/>
        <v>0</v>
      </c>
      <c r="V7">
        <f t="shared" si="15"/>
        <v>0</v>
      </c>
      <c r="W7">
        <f t="shared" si="15"/>
        <v>0</v>
      </c>
      <c r="X7">
        <f t="shared" si="15"/>
        <v>0</v>
      </c>
      <c r="Y7">
        <f t="shared" si="15"/>
        <v>0</v>
      </c>
      <c r="Z7">
        <f t="shared" si="15"/>
        <v>0</v>
      </c>
      <c r="AA7">
        <f t="shared" si="15"/>
        <v>0</v>
      </c>
      <c r="AB7">
        <f t="shared" si="12"/>
        <v>0</v>
      </c>
    </row>
    <row r="8" spans="2:28" ht="12.75">
      <c r="B8" t="str">
        <f>Главная!B8</f>
        <v>Динамо К - AlekseyShalaev</v>
      </c>
      <c r="C8" s="55" t="str">
        <f>LEFT(Главная!C8,2)</f>
        <v>2</v>
      </c>
      <c r="D8" s="55" t="str">
        <f>LEFT(Главная!D8,2)</f>
        <v>2</v>
      </c>
      <c r="E8" s="55" t="str">
        <f>LEFT(Главная!E8,2)</f>
        <v>2</v>
      </c>
      <c r="F8" s="55" t="str">
        <f>LEFT(Главная!F8,2)</f>
        <v>1</v>
      </c>
      <c r="G8" s="55" t="str">
        <f>LEFT(Главная!G8,2)</f>
        <v>1</v>
      </c>
      <c r="H8" s="55" t="str">
        <f>LEFT(Главная!H8,2)</f>
        <v>1</v>
      </c>
      <c r="I8" s="55" t="str">
        <f>LEFT(Главная!I8,2)</f>
        <v>10</v>
      </c>
      <c r="J8" s="55" t="str">
        <f>LEFT(Главная!J8,2)</f>
        <v>2</v>
      </c>
      <c r="K8">
        <f t="shared" si="2"/>
        <v>0</v>
      </c>
      <c r="L8">
        <f t="shared" si="3"/>
        <v>0</v>
      </c>
      <c r="M8">
        <f t="shared" si="4"/>
        <v>0</v>
      </c>
      <c r="N8">
        <f t="shared" si="5"/>
        <v>0</v>
      </c>
      <c r="O8">
        <f t="shared" si="6"/>
        <v>0</v>
      </c>
      <c r="P8">
        <f t="shared" si="7"/>
        <v>0</v>
      </c>
      <c r="Q8">
        <f t="shared" si="8"/>
        <v>0</v>
      </c>
      <c r="R8">
        <f t="shared" si="9"/>
        <v>0</v>
      </c>
      <c r="S8">
        <f t="shared" si="10"/>
        <v>0</v>
      </c>
      <c r="T8">
        <f aca="true" t="shared" si="16" ref="T8:AA8">IF(K8&gt;K7,1,0)</f>
        <v>0</v>
      </c>
      <c r="U8">
        <f t="shared" si="16"/>
        <v>0</v>
      </c>
      <c r="V8">
        <f t="shared" si="16"/>
        <v>0</v>
      </c>
      <c r="W8">
        <f t="shared" si="16"/>
        <v>0</v>
      </c>
      <c r="X8">
        <f t="shared" si="16"/>
        <v>0</v>
      </c>
      <c r="Y8">
        <f t="shared" si="16"/>
        <v>0</v>
      </c>
      <c r="Z8">
        <f t="shared" si="16"/>
        <v>0</v>
      </c>
      <c r="AA8">
        <f t="shared" si="16"/>
        <v>0</v>
      </c>
      <c r="AB8">
        <f t="shared" si="12"/>
        <v>0</v>
      </c>
    </row>
    <row r="9" spans="2:28" ht="12.75">
      <c r="B9" t="str">
        <f>Главная!B9</f>
        <v>Днепр - afa</v>
      </c>
      <c r="C9" s="55" t="str">
        <f>LEFT(Главная!C9,2)</f>
        <v>20</v>
      </c>
      <c r="D9" s="55" t="str">
        <f>LEFT(Главная!D9,2)</f>
        <v>2</v>
      </c>
      <c r="E9" s="55" t="str">
        <f>LEFT(Главная!E9,2)</f>
        <v>2</v>
      </c>
      <c r="F9" s="55" t="str">
        <f>LEFT(Главная!F9,2)</f>
        <v>10</v>
      </c>
      <c r="G9" s="55" t="str">
        <f>LEFT(Главная!G9,2)</f>
        <v>1</v>
      </c>
      <c r="H9" s="55" t="str">
        <f>LEFT(Главная!H9,2)</f>
        <v>1</v>
      </c>
      <c r="I9" s="55" t="str">
        <f>LEFT(Главная!I9,2)</f>
        <v>1</v>
      </c>
      <c r="J9" s="55" t="str">
        <f>LEFT(Главная!J9,2)</f>
        <v>2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0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0</v>
      </c>
      <c r="T9">
        <f aca="true" t="shared" si="17" ref="T9:AA9">IF(K9&gt;K10,1,0)</f>
        <v>0</v>
      </c>
      <c r="U9">
        <f t="shared" si="17"/>
        <v>0</v>
      </c>
      <c r="V9">
        <f t="shared" si="17"/>
        <v>0</v>
      </c>
      <c r="W9">
        <f t="shared" si="17"/>
        <v>0</v>
      </c>
      <c r="X9">
        <f t="shared" si="17"/>
        <v>0</v>
      </c>
      <c r="Y9">
        <f t="shared" si="17"/>
        <v>0</v>
      </c>
      <c r="Z9">
        <f t="shared" si="17"/>
        <v>0</v>
      </c>
      <c r="AA9">
        <f t="shared" si="17"/>
        <v>0</v>
      </c>
      <c r="AB9">
        <f t="shared" si="12"/>
        <v>0</v>
      </c>
    </row>
    <row r="10" spans="2:28" ht="12.75">
      <c r="B10" t="str">
        <f>Главная!B10</f>
        <v>Черноморец - ESI2607</v>
      </c>
      <c r="C10" s="55" t="str">
        <f>LEFT(Главная!C10,2)</f>
        <v>20</v>
      </c>
      <c r="D10" s="55" t="str">
        <f>LEFT(Главная!D10,2)</f>
        <v>2</v>
      </c>
      <c r="E10" s="55" t="str">
        <f>LEFT(Главная!E10,2)</f>
        <v>2</v>
      </c>
      <c r="F10" s="55" t="str">
        <f>LEFT(Главная!F10,2)</f>
        <v>1</v>
      </c>
      <c r="G10" s="55" t="str">
        <f>LEFT(Главная!G10,2)</f>
        <v>1</v>
      </c>
      <c r="H10" s="55" t="str">
        <f>LEFT(Главная!H10,2)</f>
        <v>1</v>
      </c>
      <c r="I10" s="55" t="str">
        <f>LEFT(Главная!I10,2)</f>
        <v>1</v>
      </c>
      <c r="J10" s="55" t="str">
        <f>LEFT(Главная!J10,2)</f>
        <v>2</v>
      </c>
      <c r="K10">
        <f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0</v>
      </c>
      <c r="P10">
        <f t="shared" si="7"/>
        <v>0</v>
      </c>
      <c r="Q10">
        <f t="shared" si="8"/>
        <v>0</v>
      </c>
      <c r="R10">
        <f t="shared" si="9"/>
        <v>0</v>
      </c>
      <c r="S10">
        <f t="shared" si="10"/>
        <v>0</v>
      </c>
      <c r="T10">
        <f aca="true" t="shared" si="18" ref="T10:AA10">IF(K10&gt;K9,1,0)</f>
        <v>0</v>
      </c>
      <c r="U10">
        <f t="shared" si="18"/>
        <v>0</v>
      </c>
      <c r="V10">
        <f t="shared" si="18"/>
        <v>0</v>
      </c>
      <c r="W10">
        <f t="shared" si="18"/>
        <v>0</v>
      </c>
      <c r="X10">
        <f t="shared" si="18"/>
        <v>0</v>
      </c>
      <c r="Y10">
        <f t="shared" si="18"/>
        <v>0</v>
      </c>
      <c r="Z10">
        <f t="shared" si="18"/>
        <v>0</v>
      </c>
      <c r="AA10">
        <f t="shared" si="18"/>
        <v>0</v>
      </c>
      <c r="AB10">
        <f t="shared" si="12"/>
        <v>0</v>
      </c>
    </row>
    <row r="11" spans="2:28" ht="12.75">
      <c r="B11" t="str">
        <f>Главная!B11</f>
        <v>Арсенал К - amelin</v>
      </c>
      <c r="C11" s="55" t="str">
        <f>LEFT(Главная!C11,2)</f>
        <v>20</v>
      </c>
      <c r="D11" s="55" t="str">
        <f>LEFT(Главная!D11,2)</f>
        <v>2</v>
      </c>
      <c r="E11" s="55" t="str">
        <f>LEFT(Главная!E11,2)</f>
        <v>2</v>
      </c>
      <c r="F11" s="55" t="str">
        <f>LEFT(Главная!F11,2)</f>
        <v>1</v>
      </c>
      <c r="G11" s="55" t="str">
        <f>LEFT(Главная!G11,2)</f>
        <v>1</v>
      </c>
      <c r="H11" s="55" t="str">
        <f>LEFT(Главная!H11,2)</f>
        <v>1</v>
      </c>
      <c r="I11" s="55" t="str">
        <f>LEFT(Главная!I11,2)</f>
        <v>10</v>
      </c>
      <c r="J11" s="55" t="str">
        <f>LEFT(Главная!J11,2)</f>
        <v>2</v>
      </c>
      <c r="K11">
        <f t="shared" si="2"/>
        <v>0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0</v>
      </c>
      <c r="P11">
        <f t="shared" si="7"/>
        <v>0</v>
      </c>
      <c r="Q11">
        <f t="shared" si="8"/>
        <v>0</v>
      </c>
      <c r="R11">
        <f t="shared" si="9"/>
        <v>0</v>
      </c>
      <c r="S11">
        <f t="shared" si="10"/>
        <v>0</v>
      </c>
      <c r="T11">
        <f aca="true" t="shared" si="19" ref="T11:AA11">IF(K11&gt;K12,1,0)</f>
        <v>0</v>
      </c>
      <c r="U11">
        <f t="shared" si="19"/>
        <v>0</v>
      </c>
      <c r="V11">
        <f t="shared" si="19"/>
        <v>0</v>
      </c>
      <c r="W11">
        <f t="shared" si="19"/>
        <v>0</v>
      </c>
      <c r="X11">
        <f t="shared" si="19"/>
        <v>0</v>
      </c>
      <c r="Y11">
        <f t="shared" si="19"/>
        <v>0</v>
      </c>
      <c r="Z11">
        <f t="shared" si="19"/>
        <v>0</v>
      </c>
      <c r="AA11">
        <f t="shared" si="19"/>
        <v>0</v>
      </c>
      <c r="AB11">
        <f t="shared" si="12"/>
        <v>0</v>
      </c>
    </row>
    <row r="12" spans="2:28" ht="12.75">
      <c r="B12" t="str">
        <f>Главная!B12</f>
        <v>Ворскла - digor</v>
      </c>
      <c r="C12" s="55">
        <f>LEFT(Главная!C12,2)</f>
      </c>
      <c r="D12" s="55">
        <f>LEFT(Главная!D12,2)</f>
      </c>
      <c r="E12" s="55">
        <f>LEFT(Главная!E12,2)</f>
      </c>
      <c r="F12" s="55">
        <f>LEFT(Главная!F12,2)</f>
      </c>
      <c r="G12" s="55">
        <f>LEFT(Главная!G12,2)</f>
      </c>
      <c r="H12" s="55">
        <f>LEFT(Главная!H12,2)</f>
      </c>
      <c r="I12" s="55">
        <f>LEFT(Главная!I12,2)</f>
      </c>
      <c r="J12" s="55">
        <f>LEFT(Главная!J12,2)</f>
      </c>
      <c r="K12">
        <f t="shared" si="2"/>
        <v>1</v>
      </c>
      <c r="L12">
        <f t="shared" si="3"/>
        <v>1</v>
      </c>
      <c r="M12">
        <f t="shared" si="4"/>
        <v>1</v>
      </c>
      <c r="N12">
        <f t="shared" si="5"/>
        <v>1</v>
      </c>
      <c r="O12">
        <f t="shared" si="6"/>
        <v>1</v>
      </c>
      <c r="P12">
        <f t="shared" si="7"/>
        <v>1</v>
      </c>
      <c r="Q12">
        <f t="shared" si="8"/>
        <v>1</v>
      </c>
      <c r="R12">
        <f t="shared" si="9"/>
        <v>1</v>
      </c>
      <c r="S12">
        <f t="shared" si="10"/>
        <v>8</v>
      </c>
      <c r="T12">
        <f aca="true" t="shared" si="20" ref="T12:AA12">IF(K12&gt;K11,1,0)</f>
        <v>1</v>
      </c>
      <c r="U12">
        <f t="shared" si="20"/>
        <v>1</v>
      </c>
      <c r="V12">
        <f t="shared" si="20"/>
        <v>1</v>
      </c>
      <c r="W12">
        <f t="shared" si="20"/>
        <v>1</v>
      </c>
      <c r="X12">
        <f t="shared" si="20"/>
        <v>1</v>
      </c>
      <c r="Y12">
        <f t="shared" si="20"/>
        <v>1</v>
      </c>
      <c r="Z12">
        <f t="shared" si="20"/>
        <v>1</v>
      </c>
      <c r="AA12">
        <f t="shared" si="20"/>
        <v>1</v>
      </c>
      <c r="AB12">
        <f t="shared" si="12"/>
        <v>8</v>
      </c>
    </row>
    <row r="13" spans="2:28" ht="12.75">
      <c r="B13" t="str">
        <f>Главная!B13</f>
        <v>Металлург Дн - KorsaR</v>
      </c>
      <c r="C13" s="55" t="str">
        <f>LEFT(Главная!C13,2)</f>
        <v>2</v>
      </c>
      <c r="D13" s="55" t="str">
        <f>LEFT(Главная!D13,2)</f>
        <v>2</v>
      </c>
      <c r="E13" s="55" t="str">
        <f>LEFT(Главная!E13,2)</f>
        <v>2</v>
      </c>
      <c r="F13" s="55" t="str">
        <f>LEFT(Главная!F13,2)</f>
        <v>1</v>
      </c>
      <c r="G13" s="55" t="str">
        <f>LEFT(Главная!G13,2)</f>
        <v>10</v>
      </c>
      <c r="H13" s="55" t="str">
        <f>LEFT(Главная!H13,2)</f>
        <v>1</v>
      </c>
      <c r="I13" s="55" t="str">
        <f>LEFT(Главная!I13,2)</f>
        <v>10</v>
      </c>
      <c r="J13" s="55" t="str">
        <f>LEFT(Главная!J13,2)</f>
        <v>2</v>
      </c>
      <c r="K13">
        <f t="shared" si="2"/>
        <v>0</v>
      </c>
      <c r="L13">
        <f t="shared" si="3"/>
        <v>0</v>
      </c>
      <c r="M13">
        <f t="shared" si="4"/>
        <v>0</v>
      </c>
      <c r="N13">
        <f t="shared" si="5"/>
        <v>0</v>
      </c>
      <c r="O13">
        <f t="shared" si="6"/>
        <v>0</v>
      </c>
      <c r="P13">
        <f t="shared" si="7"/>
        <v>0</v>
      </c>
      <c r="Q13">
        <f t="shared" si="8"/>
        <v>0</v>
      </c>
      <c r="R13">
        <f t="shared" si="9"/>
        <v>0</v>
      </c>
      <c r="S13">
        <f t="shared" si="10"/>
        <v>0</v>
      </c>
      <c r="T13">
        <f aca="true" t="shared" si="21" ref="T13:AA13">IF(K13&gt;K14,1,0)</f>
        <v>0</v>
      </c>
      <c r="U13">
        <f t="shared" si="21"/>
        <v>0</v>
      </c>
      <c r="V13">
        <f t="shared" si="21"/>
        <v>0</v>
      </c>
      <c r="W13">
        <f t="shared" si="21"/>
        <v>0</v>
      </c>
      <c r="X13">
        <f t="shared" si="21"/>
        <v>0</v>
      </c>
      <c r="Y13">
        <f t="shared" si="21"/>
        <v>0</v>
      </c>
      <c r="Z13">
        <f t="shared" si="21"/>
        <v>0</v>
      </c>
      <c r="AA13">
        <f t="shared" si="21"/>
        <v>0</v>
      </c>
      <c r="AB13">
        <f t="shared" si="12"/>
        <v>0</v>
      </c>
    </row>
    <row r="14" spans="2:28" ht="12.75">
      <c r="B14" t="str">
        <f>Главная!B14</f>
        <v>Заря Лг - SkVaL</v>
      </c>
      <c r="C14" s="55" t="str">
        <f>LEFT(Главная!C14,2)</f>
        <v>2</v>
      </c>
      <c r="D14" s="55" t="str">
        <f>LEFT(Главная!D14,2)</f>
        <v>2</v>
      </c>
      <c r="E14" s="55" t="str">
        <f>LEFT(Главная!E14,2)</f>
        <v>2</v>
      </c>
      <c r="F14" s="55" t="str">
        <f>LEFT(Главная!F14,2)</f>
        <v>1</v>
      </c>
      <c r="G14" s="55" t="str">
        <f>LEFT(Главная!G14,2)</f>
        <v>1</v>
      </c>
      <c r="H14" s="55" t="str">
        <f>LEFT(Главная!H14,2)</f>
        <v>1</v>
      </c>
      <c r="I14" s="55" t="str">
        <f>LEFT(Главная!I14,2)</f>
        <v>12</v>
      </c>
      <c r="J14" s="55" t="str">
        <f>LEFT(Главная!J14,2)</f>
        <v>2</v>
      </c>
      <c r="K14">
        <f t="shared" si="2"/>
        <v>0</v>
      </c>
      <c r="L14">
        <f t="shared" si="3"/>
        <v>0</v>
      </c>
      <c r="M14">
        <f t="shared" si="4"/>
        <v>0</v>
      </c>
      <c r="N14">
        <f t="shared" si="5"/>
        <v>0</v>
      </c>
      <c r="O14">
        <f t="shared" si="6"/>
        <v>0</v>
      </c>
      <c r="P14">
        <f t="shared" si="7"/>
        <v>0</v>
      </c>
      <c r="Q14">
        <f t="shared" si="8"/>
        <v>0</v>
      </c>
      <c r="R14">
        <f t="shared" si="9"/>
        <v>0</v>
      </c>
      <c r="S14">
        <f t="shared" si="10"/>
        <v>0</v>
      </c>
      <c r="T14">
        <f aca="true" t="shared" si="22" ref="T14:AA14">IF(K14&gt;K13,1,0)</f>
        <v>0</v>
      </c>
      <c r="U14">
        <f t="shared" si="22"/>
        <v>0</v>
      </c>
      <c r="V14">
        <f t="shared" si="22"/>
        <v>0</v>
      </c>
      <c r="W14">
        <f t="shared" si="22"/>
        <v>0</v>
      </c>
      <c r="X14">
        <f t="shared" si="22"/>
        <v>0</v>
      </c>
      <c r="Y14">
        <f t="shared" si="22"/>
        <v>0</v>
      </c>
      <c r="Z14">
        <f t="shared" si="22"/>
        <v>0</v>
      </c>
      <c r="AA14">
        <f t="shared" si="22"/>
        <v>0</v>
      </c>
      <c r="AB14">
        <f t="shared" si="12"/>
        <v>0</v>
      </c>
    </row>
    <row r="15" spans="2:28" ht="12.75">
      <c r="B15" t="str">
        <f>Главная!B15</f>
        <v>Волынь - chon</v>
      </c>
      <c r="C15" s="55" t="str">
        <f>LEFT(Главная!C15,2)</f>
        <v>2</v>
      </c>
      <c r="D15" s="55" t="str">
        <f>LEFT(Главная!D15,2)</f>
        <v>2</v>
      </c>
      <c r="E15" s="55" t="str">
        <f>LEFT(Главная!E15,2)</f>
        <v>2</v>
      </c>
      <c r="F15" s="55" t="str">
        <f>LEFT(Главная!F15,2)</f>
        <v>1</v>
      </c>
      <c r="G15" s="55" t="str">
        <f>LEFT(Главная!G15,2)</f>
        <v>10</v>
      </c>
      <c r="H15" s="55" t="str">
        <f>LEFT(Главная!H15,2)</f>
        <v>1</v>
      </c>
      <c r="I15" s="55" t="str">
        <f>LEFT(Главная!I15,2)</f>
        <v>10</v>
      </c>
      <c r="J15" s="55" t="str">
        <f>LEFT(Главная!J15,2)</f>
        <v>2</v>
      </c>
      <c r="K15">
        <f t="shared" si="2"/>
        <v>0</v>
      </c>
      <c r="L15">
        <f t="shared" si="3"/>
        <v>0</v>
      </c>
      <c r="M15">
        <f t="shared" si="4"/>
        <v>0</v>
      </c>
      <c r="N15">
        <f t="shared" si="5"/>
        <v>0</v>
      </c>
      <c r="O15">
        <f t="shared" si="6"/>
        <v>0</v>
      </c>
      <c r="P15">
        <f t="shared" si="7"/>
        <v>0</v>
      </c>
      <c r="Q15">
        <f t="shared" si="8"/>
        <v>0</v>
      </c>
      <c r="R15">
        <f t="shared" si="9"/>
        <v>0</v>
      </c>
      <c r="S15">
        <f t="shared" si="10"/>
        <v>0</v>
      </c>
      <c r="T15">
        <f aca="true" t="shared" si="23" ref="T15:AA15">IF(K15&gt;K16,1,0)</f>
        <v>0</v>
      </c>
      <c r="U15">
        <f t="shared" si="23"/>
        <v>0</v>
      </c>
      <c r="V15">
        <f t="shared" si="23"/>
        <v>0</v>
      </c>
      <c r="W15">
        <f t="shared" si="23"/>
        <v>0</v>
      </c>
      <c r="X15">
        <f t="shared" si="23"/>
        <v>0</v>
      </c>
      <c r="Y15">
        <f t="shared" si="23"/>
        <v>0</v>
      </c>
      <c r="Z15">
        <f t="shared" si="23"/>
        <v>0</v>
      </c>
      <c r="AA15">
        <f t="shared" si="23"/>
        <v>0</v>
      </c>
      <c r="AB15">
        <f t="shared" si="12"/>
        <v>0</v>
      </c>
    </row>
    <row r="16" spans="2:28" ht="12.75">
      <c r="B16" t="str">
        <f>Главная!B16</f>
        <v>Ильичевец - saleh</v>
      </c>
      <c r="C16" s="55" t="str">
        <f>LEFT(Главная!C16,2)</f>
        <v>1</v>
      </c>
      <c r="D16" s="55" t="str">
        <f>LEFT(Главная!D16,2)</f>
        <v>2</v>
      </c>
      <c r="E16" s="55" t="str">
        <f>LEFT(Главная!E16,2)</f>
        <v>2</v>
      </c>
      <c r="F16" s="55" t="str">
        <f>LEFT(Главная!F16,2)</f>
        <v>1</v>
      </c>
      <c r="G16" s="55" t="str">
        <f>LEFT(Главная!G16,2)</f>
        <v>10</v>
      </c>
      <c r="H16" s="55" t="str">
        <f>LEFT(Главная!H16,2)</f>
        <v>1</v>
      </c>
      <c r="I16" s="55" t="str">
        <f>LEFT(Главная!I16,2)</f>
        <v>1</v>
      </c>
      <c r="J16" s="55" t="str">
        <f>LEFT(Главная!J16,2)</f>
        <v>2</v>
      </c>
      <c r="K16">
        <f t="shared" si="2"/>
        <v>0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0</v>
      </c>
      <c r="P16">
        <f t="shared" si="7"/>
        <v>0</v>
      </c>
      <c r="Q16">
        <f t="shared" si="8"/>
        <v>0</v>
      </c>
      <c r="R16">
        <f t="shared" si="9"/>
        <v>0</v>
      </c>
      <c r="S16">
        <f t="shared" si="10"/>
        <v>0</v>
      </c>
      <c r="T16">
        <f aca="true" t="shared" si="24" ref="T16:AA16">IF(K16&gt;K15,1,0)</f>
        <v>0</v>
      </c>
      <c r="U16">
        <f t="shared" si="24"/>
        <v>0</v>
      </c>
      <c r="V16">
        <f t="shared" si="24"/>
        <v>0</v>
      </c>
      <c r="W16">
        <f t="shared" si="24"/>
        <v>0</v>
      </c>
      <c r="X16">
        <f t="shared" si="24"/>
        <v>0</v>
      </c>
      <c r="Y16">
        <f t="shared" si="24"/>
        <v>0</v>
      </c>
      <c r="Z16">
        <f t="shared" si="24"/>
        <v>0</v>
      </c>
      <c r="AA16">
        <f t="shared" si="24"/>
        <v>0</v>
      </c>
      <c r="AB16">
        <f t="shared" si="12"/>
        <v>0</v>
      </c>
    </row>
    <row r="17" spans="2:28" ht="12.75">
      <c r="B17" t="str">
        <f>Главная!B17</f>
        <v>Кривбасс - sass1954</v>
      </c>
      <c r="C17" s="55" t="str">
        <f>LEFT(Главная!C17,2)</f>
        <v>2</v>
      </c>
      <c r="D17" s="55" t="str">
        <f>LEFT(Главная!D17,2)</f>
        <v>2</v>
      </c>
      <c r="E17" s="55" t="str">
        <f>LEFT(Главная!E17,2)</f>
        <v>2</v>
      </c>
      <c r="F17" s="55" t="str">
        <f>LEFT(Главная!F17,2)</f>
        <v>1</v>
      </c>
      <c r="G17" s="55" t="str">
        <f>LEFT(Главная!G17,2)</f>
        <v>12</v>
      </c>
      <c r="H17" s="55" t="str">
        <f>LEFT(Главная!H17,2)</f>
        <v>1</v>
      </c>
      <c r="I17" s="55" t="str">
        <f>LEFT(Главная!I17,2)</f>
        <v>1</v>
      </c>
      <c r="J17" s="55" t="str">
        <f>LEFT(Главная!J17,2)</f>
        <v>20</v>
      </c>
      <c r="K17">
        <f t="shared" si="2"/>
        <v>0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0</v>
      </c>
      <c r="P17">
        <f t="shared" si="7"/>
        <v>0</v>
      </c>
      <c r="Q17">
        <f t="shared" si="8"/>
        <v>0</v>
      </c>
      <c r="R17">
        <f t="shared" si="9"/>
        <v>0</v>
      </c>
      <c r="S17">
        <f t="shared" si="10"/>
        <v>0</v>
      </c>
      <c r="T17">
        <f aca="true" t="shared" si="25" ref="T17:AA17">IF(K17&gt;K18,1,0)</f>
        <v>0</v>
      </c>
      <c r="U17">
        <f t="shared" si="25"/>
        <v>0</v>
      </c>
      <c r="V17">
        <f t="shared" si="25"/>
        <v>0</v>
      </c>
      <c r="W17">
        <f t="shared" si="25"/>
        <v>0</v>
      </c>
      <c r="X17">
        <f t="shared" si="25"/>
        <v>0</v>
      </c>
      <c r="Y17">
        <f t="shared" si="25"/>
        <v>0</v>
      </c>
      <c r="Z17">
        <f t="shared" si="25"/>
        <v>0</v>
      </c>
      <c r="AA17">
        <f t="shared" si="25"/>
        <v>0</v>
      </c>
      <c r="AB17">
        <f t="shared" si="12"/>
        <v>0</v>
      </c>
    </row>
    <row r="18" spans="2:28" ht="12.75">
      <c r="B18" t="str">
        <f>Главная!B18</f>
        <v>Шахтёр - semeniuk</v>
      </c>
      <c r="C18" s="55" t="str">
        <f>LEFT(Главная!C18,2)</f>
        <v>0</v>
      </c>
      <c r="D18" s="55" t="str">
        <f>LEFT(Главная!D18,2)</f>
        <v>2</v>
      </c>
      <c r="E18" s="55" t="str">
        <f>LEFT(Главная!E18,2)</f>
        <v>2</v>
      </c>
      <c r="F18" s="55" t="str">
        <f>LEFT(Главная!F18,2)</f>
        <v>1</v>
      </c>
      <c r="G18" s="55" t="str">
        <f>LEFT(Главная!G18,2)</f>
        <v>10</v>
      </c>
      <c r="H18" s="55" t="str">
        <f>LEFT(Главная!H18,2)</f>
        <v>1</v>
      </c>
      <c r="I18" s="55" t="str">
        <f>LEFT(Главная!I18,2)</f>
        <v>1</v>
      </c>
      <c r="J18" s="55" t="str">
        <f>LEFT(Главная!J18,2)</f>
        <v>2</v>
      </c>
      <c r="K18">
        <f t="shared" si="2"/>
        <v>0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0</v>
      </c>
      <c r="P18">
        <f t="shared" si="7"/>
        <v>0</v>
      </c>
      <c r="Q18">
        <f t="shared" si="8"/>
        <v>0</v>
      </c>
      <c r="R18">
        <f t="shared" si="9"/>
        <v>0</v>
      </c>
      <c r="S18">
        <f t="shared" si="10"/>
        <v>0</v>
      </c>
      <c r="T18">
        <f aca="true" t="shared" si="26" ref="T18:AA18">IF(K18&gt;K17,1,0)</f>
        <v>0</v>
      </c>
      <c r="U18">
        <f t="shared" si="26"/>
        <v>0</v>
      </c>
      <c r="V18">
        <f t="shared" si="26"/>
        <v>0</v>
      </c>
      <c r="W18">
        <f t="shared" si="26"/>
        <v>0</v>
      </c>
      <c r="X18">
        <f t="shared" si="26"/>
        <v>0</v>
      </c>
      <c r="Y18">
        <f t="shared" si="26"/>
        <v>0</v>
      </c>
      <c r="Z18">
        <f t="shared" si="26"/>
        <v>0</v>
      </c>
      <c r="AA18">
        <f t="shared" si="26"/>
        <v>0</v>
      </c>
      <c r="AB18">
        <f t="shared" si="12"/>
        <v>0</v>
      </c>
    </row>
    <row r="19" spans="3:10" ht="12.75">
      <c r="C19" s="55">
        <f>LEFT(Главная!C19,2)</f>
      </c>
      <c r="D19" s="55">
        <f>LEFT(Главная!D19,2)</f>
      </c>
      <c r="E19" s="55">
        <f>LEFT(Главная!E19,2)</f>
      </c>
      <c r="F19" s="55">
        <f>LEFT(Главная!F19,2)</f>
      </c>
      <c r="G19" s="55">
        <f>LEFT(Главная!G19,2)</f>
      </c>
      <c r="H19" s="55">
        <f>LEFT(Главная!H19,2)</f>
      </c>
      <c r="I19" s="55">
        <f>LEFT(Главная!I19,2)</f>
      </c>
      <c r="J19" s="55">
        <f>LEFT(Главная!J19,2)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dcterms:created xsi:type="dcterms:W3CDTF">2008-07-02T18:29:07Z</dcterms:created>
  <dcterms:modified xsi:type="dcterms:W3CDTF">2011-12-09T17:10:44Z</dcterms:modified>
  <cp:category/>
  <cp:version/>
  <cp:contentType/>
  <cp:contentStatus/>
</cp:coreProperties>
</file>