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6885" windowHeight="7320" activeTab="2"/>
  </bookViews>
  <sheets>
    <sheet name="Прогнозы и матчи" sheetId="1" r:id="rId1"/>
    <sheet name="Таблица" sheetId="2" r:id="rId2"/>
    <sheet name="Кубок" sheetId="3" r:id="rId3"/>
    <sheet name="Итоговая таблица" sheetId="4" state="hidden" r:id="rId4"/>
  </sheets>
  <definedNames/>
  <calcPr fullCalcOnLoad="1"/>
</workbook>
</file>

<file path=xl/sharedStrings.xml><?xml version="1.0" encoding="utf-8"?>
<sst xmlns="http://schemas.openxmlformats.org/spreadsheetml/2006/main" count="516" uniqueCount="115">
  <si>
    <t>Матчи</t>
  </si>
  <si>
    <t>Участник</t>
  </si>
  <si>
    <t>Прогнозы</t>
  </si>
  <si>
    <t>Счет:</t>
  </si>
  <si>
    <t>Рейтинг</t>
  </si>
  <si>
    <t>saleh</t>
  </si>
  <si>
    <t>SERG</t>
  </si>
  <si>
    <t>FanLoko</t>
  </si>
  <si>
    <t>amelin</t>
  </si>
  <si>
    <t>SkVaL</t>
  </si>
  <si>
    <t>NecID</t>
  </si>
  <si>
    <t>chistjak</t>
  </si>
  <si>
    <t>Марафон</t>
  </si>
  <si>
    <t>sass1954</t>
  </si>
  <si>
    <t>кипер46</t>
  </si>
  <si>
    <t>afa</t>
  </si>
  <si>
    <t>Реклин</t>
  </si>
  <si>
    <t>ehduard-shevcov</t>
  </si>
  <si>
    <t>ESI2607</t>
  </si>
  <si>
    <t>sergiy87</t>
  </si>
  <si>
    <t>alexivan</t>
  </si>
  <si>
    <t>SuperVlad</t>
  </si>
  <si>
    <t>digor</t>
  </si>
  <si>
    <t>den-ice</t>
  </si>
  <si>
    <t>semeniuk</t>
  </si>
  <si>
    <t>mukh</t>
  </si>
  <si>
    <t>Zabivalka</t>
  </si>
  <si>
    <t>Mishgan</t>
  </si>
  <si>
    <t>Торпедовец</t>
  </si>
  <si>
    <t>1:0</t>
  </si>
  <si>
    <t>2:1</t>
  </si>
  <si>
    <t>2:0</t>
  </si>
  <si>
    <t>1:1</t>
  </si>
  <si>
    <t>1:2</t>
  </si>
  <si>
    <t>0:0</t>
  </si>
  <si>
    <t>0:1</t>
  </si>
  <si>
    <t>0:2</t>
  </si>
  <si>
    <t xml:space="preserve">Роман </t>
  </si>
  <si>
    <t>Горюнович</t>
  </si>
  <si>
    <t>igorocker</t>
  </si>
  <si>
    <t>URSAlex</t>
  </si>
  <si>
    <t>egk</t>
  </si>
  <si>
    <t xml:space="preserve">ПАВЛОДАР </t>
  </si>
  <si>
    <t>azarte</t>
  </si>
  <si>
    <t>Alfred61</t>
  </si>
  <si>
    <t xml:space="preserve">Menshevick </t>
  </si>
  <si>
    <t xml:space="preserve">Математик 
</t>
  </si>
  <si>
    <t xml:space="preserve">Чуприн </t>
  </si>
  <si>
    <t>demik-78</t>
  </si>
  <si>
    <t>Zirka</t>
  </si>
  <si>
    <t>3:1</t>
  </si>
  <si>
    <t xml:space="preserve">GAS-Ural </t>
  </si>
  <si>
    <t>Стартовые позиции</t>
  </si>
  <si>
    <t>1/32</t>
  </si>
  <si>
    <t>1</t>
  </si>
  <si>
    <t>2</t>
  </si>
  <si>
    <t>3</t>
  </si>
  <si>
    <t>счет</t>
  </si>
  <si>
    <t>бал</t>
  </si>
  <si>
    <t>1/16</t>
  </si>
  <si>
    <t>Очки</t>
  </si>
  <si>
    <t>Счета</t>
  </si>
  <si>
    <t>Разницы</t>
  </si>
  <si>
    <t>Исходы</t>
  </si>
  <si>
    <t/>
  </si>
  <si>
    <t>1/8</t>
  </si>
  <si>
    <t>1:3</t>
  </si>
  <si>
    <t>0:3</t>
  </si>
  <si>
    <t>3:0</t>
  </si>
  <si>
    <t xml:space="preserve">Петя1979 
</t>
  </si>
  <si>
    <t xml:space="preserve">2131032011121221 </t>
  </si>
  <si>
    <t>Металлург Дн - Ворскла  </t>
  </si>
  <si>
    <t xml:space="preserve">2131021012111110 </t>
  </si>
  <si>
    <t>Металлист - Таврия   </t>
  </si>
  <si>
    <t xml:space="preserve">2120022101201210 </t>
  </si>
  <si>
    <t>Оболонь - Динамо К   </t>
  </si>
  <si>
    <t xml:space="preserve">1020021012210221 </t>
  </si>
  <si>
    <t>Кривбасс - Ильичевец   </t>
  </si>
  <si>
    <t>1020021012210110</t>
  </si>
  <si>
    <t>Волынь - Днепр   </t>
  </si>
  <si>
    <t xml:space="preserve">1020032101210320 </t>
  </si>
  <si>
    <t>Александрия - Заря Лг   </t>
  </si>
  <si>
    <t xml:space="preserve">2131032111101320 </t>
  </si>
  <si>
    <t>Карпаты - Шахтер Д   </t>
  </si>
  <si>
    <t xml:space="preserve">1110011001100110 </t>
  </si>
  <si>
    <t>Арсенал К - Черноморец Од   </t>
  </si>
  <si>
    <t xml:space="preserve">1021021001100210 </t>
  </si>
  <si>
    <t xml:space="preserve">2121122112211221 </t>
  </si>
  <si>
    <t xml:space="preserve">2120032112110220 </t>
  </si>
  <si>
    <t xml:space="preserve">0020011101101210 </t>
  </si>
  <si>
    <t xml:space="preserve">1120132112000210 </t>
  </si>
  <si>
    <t>1010021011110110</t>
  </si>
  <si>
    <t xml:space="preserve">1110022112210220 </t>
  </si>
  <si>
    <t xml:space="preserve">2120022101100221 </t>
  </si>
  <si>
    <t xml:space="preserve">2121022112210221 </t>
  </si>
  <si>
    <t>1031032102121321</t>
  </si>
  <si>
    <t xml:space="preserve">1021021012111210 </t>
  </si>
  <si>
    <t xml:space="preserve">1020032112210221 </t>
  </si>
  <si>
    <t xml:space="preserve">1121121111110211 </t>
  </si>
  <si>
    <t>2121121001111221</t>
  </si>
  <si>
    <t>1020022012100120</t>
  </si>
  <si>
    <t xml:space="preserve">1010011001100110 </t>
  </si>
  <si>
    <t>1021021012110121</t>
  </si>
  <si>
    <t>1020043001111320</t>
  </si>
  <si>
    <t xml:space="preserve">1010031001100110 </t>
  </si>
  <si>
    <t xml:space="preserve">1020020012001220 </t>
  </si>
  <si>
    <t xml:space="preserve">2120043012101320 </t>
  </si>
  <si>
    <t xml:space="preserve">2020032101110112 </t>
  </si>
  <si>
    <t xml:space="preserve">2120032012000220 </t>
  </si>
  <si>
    <t>2120031012111221</t>
  </si>
  <si>
    <t xml:space="preserve">2121021112100220 </t>
  </si>
  <si>
    <t xml:space="preserve">1110021012101210 </t>
  </si>
  <si>
    <t xml:space="preserve">1031021012000220 </t>
  </si>
  <si>
    <t>0:4</t>
  </si>
  <si>
    <t>6:3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</si>
</sst>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60"/>
      <name val="Arial"/>
      <family val="2"/>
    </font>
    <font>
      <sz val="10"/>
      <color indexed="60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6"/>
      <name val="Arial"/>
      <family val="2"/>
    </font>
    <font>
      <sz val="10"/>
      <color indexed="16"/>
      <name val="Arial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3"/>
      <name val="Arial"/>
      <family val="2"/>
    </font>
    <font>
      <sz val="10"/>
      <color theme="6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42" applyFont="1" applyAlignment="1" applyProtection="1">
      <alignment/>
      <protection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 wrapText="1"/>
    </xf>
    <xf numFmtId="49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9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6" borderId="11" xfId="0" applyNumberFormat="1" applyFill="1" applyBorder="1" applyAlignment="1">
      <alignment/>
    </xf>
    <xf numFmtId="49" fontId="10" fillId="36" borderId="12" xfId="0" applyNumberFormat="1" applyFont="1" applyFill="1" applyBorder="1" applyAlignment="1">
      <alignment horizontal="center"/>
    </xf>
    <xf numFmtId="49" fontId="11" fillId="36" borderId="13" xfId="0" applyNumberFormat="1" applyFont="1" applyFill="1" applyBorder="1" applyAlignment="1">
      <alignment horizontal="center"/>
    </xf>
    <xf numFmtId="49" fontId="11" fillId="36" borderId="14" xfId="0" applyNumberFormat="1" applyFont="1" applyFill="1" applyBorder="1" applyAlignment="1">
      <alignment horizontal="center"/>
    </xf>
    <xf numFmtId="49" fontId="11" fillId="36" borderId="15" xfId="0" applyNumberFormat="1" applyFont="1" applyFill="1" applyBorder="1" applyAlignment="1">
      <alignment horizontal="center"/>
    </xf>
    <xf numFmtId="49" fontId="12" fillId="36" borderId="16" xfId="0" applyNumberFormat="1" applyFont="1" applyFill="1" applyBorder="1" applyAlignment="1">
      <alignment horizontal="center"/>
    </xf>
    <xf numFmtId="49" fontId="12" fillId="36" borderId="17" xfId="0" applyNumberFormat="1" applyFont="1" applyFill="1" applyBorder="1" applyAlignment="1">
      <alignment horizontal="center"/>
    </xf>
    <xf numFmtId="49" fontId="9" fillId="34" borderId="0" xfId="0" applyNumberFormat="1" applyFont="1" applyFill="1" applyAlignment="1">
      <alignment/>
    </xf>
    <xf numFmtId="0" fontId="13" fillId="35" borderId="18" xfId="0" applyNumberFormat="1" applyFont="1" applyFill="1" applyBorder="1" applyAlignment="1">
      <alignment/>
    </xf>
    <xf numFmtId="0" fontId="9" fillId="35" borderId="19" xfId="0" applyNumberFormat="1" applyFon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13" fillId="36" borderId="18" xfId="0" applyNumberFormat="1" applyFont="1" applyFill="1" applyBorder="1" applyAlignment="1">
      <alignment/>
    </xf>
    <xf numFmtId="0" fontId="9" fillId="36" borderId="19" xfId="0" applyNumberFormat="1" applyFont="1" applyFill="1" applyBorder="1" applyAlignment="1">
      <alignment/>
    </xf>
    <xf numFmtId="0" fontId="0" fillId="36" borderId="20" xfId="0" applyNumberFormat="1" applyFill="1" applyBorder="1" applyAlignment="1">
      <alignment/>
    </xf>
    <xf numFmtId="0" fontId="13" fillId="35" borderId="23" xfId="0" applyNumberFormat="1" applyFont="1" applyFill="1" applyBorder="1" applyAlignment="1">
      <alignment/>
    </xf>
    <xf numFmtId="0" fontId="9" fillId="35" borderId="24" xfId="0" applyNumberFormat="1" applyFont="1" applyFill="1" applyBorder="1" applyAlignment="1">
      <alignment/>
    </xf>
    <xf numFmtId="0" fontId="0" fillId="35" borderId="25" xfId="0" applyNumberFormat="1" applyFill="1" applyBorder="1" applyAlignment="1">
      <alignment/>
    </xf>
    <xf numFmtId="0" fontId="0" fillId="35" borderId="26" xfId="0" applyNumberFormat="1" applyFill="1" applyBorder="1" applyAlignment="1">
      <alignment/>
    </xf>
    <xf numFmtId="0" fontId="0" fillId="35" borderId="27" xfId="0" applyNumberFormat="1" applyFill="1" applyBorder="1" applyAlignment="1">
      <alignment/>
    </xf>
    <xf numFmtId="0" fontId="13" fillId="36" borderId="28" xfId="0" applyNumberFormat="1" applyFont="1" applyFill="1" applyBorder="1" applyAlignment="1">
      <alignment/>
    </xf>
    <xf numFmtId="0" fontId="9" fillId="36" borderId="0" xfId="0" applyNumberFormat="1" applyFont="1" applyFill="1" applyBorder="1" applyAlignment="1">
      <alignment/>
    </xf>
    <xf numFmtId="0" fontId="0" fillId="36" borderId="29" xfId="0" applyNumberFormat="1" applyFill="1" applyBorder="1" applyAlignment="1">
      <alignment/>
    </xf>
    <xf numFmtId="0" fontId="13" fillId="36" borderId="23" xfId="0" applyNumberFormat="1" applyFont="1" applyFill="1" applyBorder="1" applyAlignment="1">
      <alignment/>
    </xf>
    <xf numFmtId="0" fontId="9" fillId="36" borderId="24" xfId="0" applyNumberFormat="1" applyFont="1" applyFill="1" applyBorder="1" applyAlignment="1">
      <alignment/>
    </xf>
    <xf numFmtId="0" fontId="0" fillId="36" borderId="25" xfId="0" applyNumberFormat="1" applyFill="1" applyBorder="1" applyAlignment="1">
      <alignment/>
    </xf>
    <xf numFmtId="0" fontId="13" fillId="36" borderId="30" xfId="0" applyNumberFormat="1" applyFont="1" applyFill="1" applyBorder="1" applyAlignment="1">
      <alignment/>
    </xf>
    <xf numFmtId="0" fontId="9" fillId="36" borderId="31" xfId="0" applyNumberFormat="1" applyFont="1" applyFill="1" applyBorder="1" applyAlignment="1">
      <alignment/>
    </xf>
    <xf numFmtId="0" fontId="13" fillId="35" borderId="30" xfId="0" applyNumberFormat="1" applyFont="1" applyFill="1" applyBorder="1" applyAlignment="1">
      <alignment/>
    </xf>
    <xf numFmtId="0" fontId="9" fillId="35" borderId="31" xfId="0" applyNumberFormat="1" applyFont="1" applyFill="1" applyBorder="1" applyAlignment="1">
      <alignment/>
    </xf>
    <xf numFmtId="0" fontId="0" fillId="35" borderId="32" xfId="0" applyNumberFormat="1" applyFill="1" applyBorder="1" applyAlignment="1">
      <alignment/>
    </xf>
    <xf numFmtId="0" fontId="0" fillId="35" borderId="33" xfId="0" applyNumberFormat="1" applyFill="1" applyBorder="1" applyAlignment="1">
      <alignment/>
    </xf>
    <xf numFmtId="0" fontId="0" fillId="35" borderId="34" xfId="0" applyNumberFormat="1" applyFill="1" applyBorder="1" applyAlignment="1">
      <alignment/>
    </xf>
    <xf numFmtId="49" fontId="14" fillId="35" borderId="12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/>
    </xf>
    <xf numFmtId="49" fontId="8" fillId="35" borderId="15" xfId="0" applyNumberFormat="1" applyFont="1" applyFill="1" applyBorder="1" applyAlignment="1">
      <alignment horizontal="center"/>
    </xf>
    <xf numFmtId="49" fontId="15" fillId="35" borderId="16" xfId="0" applyNumberFormat="1" applyFont="1" applyFill="1" applyBorder="1" applyAlignment="1">
      <alignment horizontal="center"/>
    </xf>
    <xf numFmtId="49" fontId="15" fillId="35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8" fillId="35" borderId="35" xfId="0" applyNumberFormat="1" applyFont="1" applyFill="1" applyBorder="1" applyAlignment="1">
      <alignment/>
    </xf>
    <xf numFmtId="0" fontId="58" fillId="35" borderId="36" xfId="0" applyNumberFormat="1" applyFont="1" applyFill="1" applyBorder="1" applyAlignment="1">
      <alignment/>
    </xf>
    <xf numFmtId="0" fontId="58" fillId="35" borderId="37" xfId="0" applyNumberFormat="1" applyFont="1" applyFill="1" applyBorder="1" applyAlignment="1">
      <alignment/>
    </xf>
    <xf numFmtId="0" fontId="59" fillId="35" borderId="38" xfId="0" applyNumberFormat="1" applyFont="1" applyFill="1" applyBorder="1" applyAlignment="1">
      <alignment/>
    </xf>
    <xf numFmtId="0" fontId="59" fillId="35" borderId="39" xfId="0" applyNumberFormat="1" applyFont="1" applyFill="1" applyBorder="1" applyAlignment="1">
      <alignment/>
    </xf>
    <xf numFmtId="0" fontId="59" fillId="35" borderId="40" xfId="0" applyNumberFormat="1" applyFont="1" applyFill="1" applyBorder="1" applyAlignment="1">
      <alignment/>
    </xf>
    <xf numFmtId="0" fontId="16" fillId="35" borderId="24" xfId="0" applyNumberFormat="1" applyFont="1" applyFill="1" applyBorder="1" applyAlignment="1">
      <alignment/>
    </xf>
    <xf numFmtId="0" fontId="16" fillId="35" borderId="19" xfId="0" applyNumberFormat="1" applyFont="1" applyFill="1" applyBorder="1" applyAlignment="1">
      <alignment/>
    </xf>
    <xf numFmtId="0" fontId="0" fillId="36" borderId="32" xfId="0" applyNumberFormat="1" applyFill="1" applyBorder="1" applyAlignment="1">
      <alignment/>
    </xf>
    <xf numFmtId="0" fontId="60" fillId="36" borderId="35" xfId="0" applyNumberFormat="1" applyFont="1" applyFill="1" applyBorder="1" applyAlignment="1">
      <alignment/>
    </xf>
    <xf numFmtId="0" fontId="61" fillId="36" borderId="22" xfId="0" applyNumberFormat="1" applyFont="1" applyFill="1" applyBorder="1" applyAlignment="1">
      <alignment/>
    </xf>
    <xf numFmtId="0" fontId="60" fillId="36" borderId="41" xfId="0" applyNumberFormat="1" applyFont="1" applyFill="1" applyBorder="1" applyAlignment="1">
      <alignment/>
    </xf>
    <xf numFmtId="0" fontId="61" fillId="36" borderId="42" xfId="0" applyNumberFormat="1" applyFont="1" applyFill="1" applyBorder="1" applyAlignment="1">
      <alignment/>
    </xf>
    <xf numFmtId="0" fontId="60" fillId="36" borderId="36" xfId="0" applyNumberFormat="1" applyFont="1" applyFill="1" applyBorder="1" applyAlignment="1">
      <alignment/>
    </xf>
    <xf numFmtId="0" fontId="61" fillId="36" borderId="27" xfId="0" applyNumberFormat="1" applyFont="1" applyFill="1" applyBorder="1" applyAlignment="1">
      <alignment/>
    </xf>
    <xf numFmtId="0" fontId="0" fillId="36" borderId="37" xfId="0" applyNumberFormat="1" applyFill="1" applyBorder="1" applyAlignment="1">
      <alignment/>
    </xf>
    <xf numFmtId="0" fontId="60" fillId="36" borderId="37" xfId="0" applyNumberFormat="1" applyFont="1" applyFill="1" applyBorder="1" applyAlignment="1">
      <alignment/>
    </xf>
    <xf numFmtId="0" fontId="61" fillId="36" borderId="34" xfId="0" applyNumberFormat="1" applyFont="1" applyFill="1" applyBorder="1" applyAlignment="1">
      <alignment/>
    </xf>
    <xf numFmtId="49" fontId="0" fillId="16" borderId="11" xfId="0" applyNumberFormat="1" applyFill="1" applyBorder="1" applyAlignment="1">
      <alignment/>
    </xf>
    <xf numFmtId="49" fontId="17" fillId="16" borderId="12" xfId="0" applyNumberFormat="1" applyFont="1" applyFill="1" applyBorder="1" applyAlignment="1">
      <alignment horizontal="center"/>
    </xf>
    <xf numFmtId="49" fontId="18" fillId="16" borderId="13" xfId="0" applyNumberFormat="1" applyFont="1" applyFill="1" applyBorder="1" applyAlignment="1">
      <alignment horizontal="center"/>
    </xf>
    <xf numFmtId="49" fontId="18" fillId="16" borderId="14" xfId="0" applyNumberFormat="1" applyFont="1" applyFill="1" applyBorder="1" applyAlignment="1">
      <alignment horizontal="center"/>
    </xf>
    <xf numFmtId="49" fontId="18" fillId="16" borderId="15" xfId="0" applyNumberFormat="1" applyFont="1" applyFill="1" applyBorder="1" applyAlignment="1">
      <alignment horizontal="center"/>
    </xf>
    <xf numFmtId="49" fontId="19" fillId="16" borderId="16" xfId="0" applyNumberFormat="1" applyFont="1" applyFill="1" applyBorder="1" applyAlignment="1">
      <alignment horizontal="center"/>
    </xf>
    <xf numFmtId="49" fontId="19" fillId="16" borderId="17" xfId="0" applyNumberFormat="1" applyFont="1" applyFill="1" applyBorder="1" applyAlignment="1">
      <alignment horizontal="center"/>
    </xf>
    <xf numFmtId="0" fontId="13" fillId="16" borderId="18" xfId="0" applyNumberFormat="1" applyFont="1" applyFill="1" applyBorder="1" applyAlignment="1">
      <alignment/>
    </xf>
    <xf numFmtId="0" fontId="9" fillId="16" borderId="19" xfId="0" applyNumberFormat="1" applyFont="1" applyFill="1" applyBorder="1" applyAlignment="1">
      <alignment/>
    </xf>
    <xf numFmtId="0" fontId="0" fillId="16" borderId="20" xfId="0" applyNumberFormat="1" applyFill="1" applyBorder="1" applyAlignment="1">
      <alignment/>
    </xf>
    <xf numFmtId="0" fontId="0" fillId="16" borderId="38" xfId="0" applyNumberFormat="1" applyFill="1" applyBorder="1" applyAlignment="1">
      <alignment/>
    </xf>
    <xf numFmtId="0" fontId="60" fillId="16" borderId="35" xfId="0" applyNumberFormat="1" applyFont="1" applyFill="1" applyBorder="1" applyAlignment="1">
      <alignment/>
    </xf>
    <xf numFmtId="0" fontId="61" fillId="16" borderId="22" xfId="0" applyNumberFormat="1" applyFont="1" applyFill="1" applyBorder="1" applyAlignment="1">
      <alignment/>
    </xf>
    <xf numFmtId="0" fontId="13" fillId="16" borderId="28" xfId="0" applyNumberFormat="1" applyFont="1" applyFill="1" applyBorder="1" applyAlignment="1">
      <alignment/>
    </xf>
    <xf numFmtId="0" fontId="9" fillId="16" borderId="0" xfId="0" applyNumberFormat="1" applyFont="1" applyFill="1" applyBorder="1" applyAlignment="1">
      <alignment/>
    </xf>
    <xf numFmtId="0" fontId="0" fillId="16" borderId="29" xfId="0" applyNumberFormat="1" applyFill="1" applyBorder="1" applyAlignment="1">
      <alignment/>
    </xf>
    <xf numFmtId="0" fontId="0" fillId="16" borderId="43" xfId="0" applyNumberFormat="1" applyFill="1" applyBorder="1" applyAlignment="1">
      <alignment/>
    </xf>
    <xf numFmtId="0" fontId="60" fillId="16" borderId="41" xfId="0" applyNumberFormat="1" applyFont="1" applyFill="1" applyBorder="1" applyAlignment="1">
      <alignment/>
    </xf>
    <xf numFmtId="0" fontId="61" fillId="16" borderId="42" xfId="0" applyNumberFormat="1" applyFont="1" applyFill="1" applyBorder="1" applyAlignment="1">
      <alignment/>
    </xf>
    <xf numFmtId="0" fontId="13" fillId="16" borderId="23" xfId="0" applyNumberFormat="1" applyFont="1" applyFill="1" applyBorder="1" applyAlignment="1">
      <alignment/>
    </xf>
    <xf numFmtId="0" fontId="9" fillId="16" borderId="24" xfId="0" applyNumberFormat="1" applyFont="1" applyFill="1" applyBorder="1" applyAlignment="1">
      <alignment/>
    </xf>
    <xf numFmtId="0" fontId="0" fillId="16" borderId="25" xfId="0" applyNumberFormat="1" applyFill="1" applyBorder="1" applyAlignment="1">
      <alignment/>
    </xf>
    <xf numFmtId="0" fontId="0" fillId="16" borderId="39" xfId="0" applyNumberFormat="1" applyFill="1" applyBorder="1" applyAlignment="1">
      <alignment/>
    </xf>
    <xf numFmtId="0" fontId="60" fillId="16" borderId="36" xfId="0" applyNumberFormat="1" applyFont="1" applyFill="1" applyBorder="1" applyAlignment="1">
      <alignment/>
    </xf>
    <xf numFmtId="0" fontId="61" fillId="16" borderId="27" xfId="0" applyNumberFormat="1" applyFont="1" applyFill="1" applyBorder="1" applyAlignment="1">
      <alignment/>
    </xf>
    <xf numFmtId="0" fontId="13" fillId="16" borderId="30" xfId="0" applyNumberFormat="1" applyFont="1" applyFill="1" applyBorder="1" applyAlignment="1">
      <alignment/>
    </xf>
    <xf numFmtId="0" fontId="9" fillId="16" borderId="31" xfId="0" applyNumberFormat="1" applyFont="1" applyFill="1" applyBorder="1" applyAlignment="1">
      <alignment/>
    </xf>
    <xf numFmtId="0" fontId="0" fillId="16" borderId="32" xfId="0" applyNumberFormat="1" applyFill="1" applyBorder="1" applyAlignment="1">
      <alignment/>
    </xf>
    <xf numFmtId="0" fontId="0" fillId="16" borderId="40" xfId="0" applyNumberFormat="1" applyFill="1" applyBorder="1" applyAlignment="1">
      <alignment/>
    </xf>
    <xf numFmtId="0" fontId="60" fillId="16" borderId="37" xfId="0" applyNumberFormat="1" applyFont="1" applyFill="1" applyBorder="1" applyAlignment="1">
      <alignment/>
    </xf>
    <xf numFmtId="0" fontId="61" fillId="16" borderId="34" xfId="0" applyNumberFormat="1" applyFont="1" applyFill="1" applyBorder="1" applyAlignment="1">
      <alignment/>
    </xf>
    <xf numFmtId="49" fontId="0" fillId="37" borderId="10" xfId="0" applyNumberForma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0" fontId="0" fillId="39" borderId="20" xfId="0" applyNumberFormat="1" applyFill="1" applyBorder="1" applyAlignment="1">
      <alignment/>
    </xf>
    <xf numFmtId="0" fontId="0" fillId="39" borderId="29" xfId="0" applyNumberFormat="1" applyFill="1" applyBorder="1" applyAlignment="1">
      <alignment/>
    </xf>
    <xf numFmtId="0" fontId="0" fillId="39" borderId="25" xfId="0" applyNumberFormat="1" applyFill="1" applyBorder="1" applyAlignment="1">
      <alignment/>
    </xf>
    <xf numFmtId="0" fontId="0" fillId="39" borderId="37" xfId="0" applyNumberFormat="1" applyFill="1" applyBorder="1" applyAlignment="1">
      <alignment/>
    </xf>
    <xf numFmtId="0" fontId="16" fillId="36" borderId="19" xfId="0" applyNumberFormat="1" applyFont="1" applyFill="1" applyBorder="1" applyAlignment="1">
      <alignment/>
    </xf>
    <xf numFmtId="0" fontId="16" fillId="36" borderId="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49" fontId="0" fillId="40" borderId="10" xfId="0" applyNumberFormat="1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/>
    </xf>
    <xf numFmtId="49" fontId="0" fillId="38" borderId="10" xfId="0" applyNumberFormat="1" applyFill="1" applyBorder="1" applyAlignment="1">
      <alignment horizontal="center" vertical="center"/>
    </xf>
    <xf numFmtId="49" fontId="0" fillId="33" borderId="44" xfId="0" applyNumberForma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8763000" cy="647700"/>
    <xdr:sp>
      <xdr:nvSpPr>
        <xdr:cNvPr id="1" name="Прямоугольник 1"/>
        <xdr:cNvSpPr>
          <a:spLocks/>
        </xdr:cNvSpPr>
      </xdr:nvSpPr>
      <xdr:spPr>
        <a:xfrm>
          <a:off x="66675" y="57150"/>
          <a:ext cx="876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/>
            <a:t>Кубок</a:t>
          </a:r>
          <a:r>
            <a:rPr lang="en-US" cap="none" sz="3600" b="1" i="0" u="none" baseline="0"/>
            <a:t> Монстра Украины - 2011/12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15.28125" style="0" customWidth="1"/>
    <col min="3" max="3" width="17.57421875" style="1" customWidth="1"/>
    <col min="4" max="4" width="30.140625" style="0" customWidth="1"/>
    <col min="13" max="13" width="5.7109375" style="0" customWidth="1"/>
  </cols>
  <sheetData>
    <row r="1" spans="1:4" ht="12.75">
      <c r="A1" s="2" t="s">
        <v>4</v>
      </c>
      <c r="B1" s="2" t="s">
        <v>1</v>
      </c>
      <c r="C1" s="3" t="s">
        <v>2</v>
      </c>
      <c r="D1" s="2" t="s">
        <v>0</v>
      </c>
    </row>
    <row r="2" spans="1:12" ht="12.75">
      <c r="A2">
        <v>1</v>
      </c>
      <c r="B2" t="s">
        <v>5</v>
      </c>
      <c r="C2" s="12" t="s">
        <v>70</v>
      </c>
      <c r="D2" s="19" t="s">
        <v>71</v>
      </c>
      <c r="E2" s="4"/>
      <c r="F2" s="4"/>
      <c r="G2" s="4"/>
      <c r="H2" s="4"/>
      <c r="I2" s="4"/>
      <c r="J2" s="4"/>
      <c r="K2" s="4"/>
      <c r="L2" s="4"/>
    </row>
    <row r="3" spans="1:12" ht="12.75">
      <c r="A3">
        <v>2</v>
      </c>
      <c r="B3" t="s">
        <v>6</v>
      </c>
      <c r="C3" s="12" t="s">
        <v>72</v>
      </c>
      <c r="D3" s="19" t="s">
        <v>73</v>
      </c>
      <c r="E3" s="4"/>
      <c r="F3" s="4"/>
      <c r="G3" s="4"/>
      <c r="H3" s="4"/>
      <c r="I3" s="4"/>
      <c r="J3" s="4"/>
      <c r="K3" s="4"/>
      <c r="L3" s="4"/>
    </row>
    <row r="4" spans="1:12" ht="12.75">
      <c r="A4">
        <v>3</v>
      </c>
      <c r="B4" s="10" t="s">
        <v>9</v>
      </c>
      <c r="C4" s="12" t="s">
        <v>74</v>
      </c>
      <c r="D4" s="19" t="s">
        <v>75</v>
      </c>
      <c r="E4" s="4"/>
      <c r="F4" s="4"/>
      <c r="G4" s="4"/>
      <c r="H4" s="4"/>
      <c r="I4" s="4"/>
      <c r="J4" s="4"/>
      <c r="K4" s="4"/>
      <c r="L4" s="4"/>
    </row>
    <row r="5" spans="1:12" ht="12.75">
      <c r="A5">
        <v>4</v>
      </c>
      <c r="B5" s="10" t="s">
        <v>10</v>
      </c>
      <c r="C5" s="12" t="s">
        <v>76</v>
      </c>
      <c r="D5" s="19" t="s">
        <v>77</v>
      </c>
      <c r="E5" s="4"/>
      <c r="F5" s="4"/>
      <c r="G5" s="4"/>
      <c r="H5" s="4"/>
      <c r="I5" s="4"/>
      <c r="J5" s="4"/>
      <c r="K5" s="4"/>
      <c r="L5" s="4"/>
    </row>
    <row r="6" spans="1:12" ht="12.75">
      <c r="A6">
        <v>5</v>
      </c>
      <c r="B6" s="10" t="s">
        <v>8</v>
      </c>
      <c r="C6" s="12" t="s">
        <v>78</v>
      </c>
      <c r="D6" s="19" t="s">
        <v>79</v>
      </c>
      <c r="E6" s="4"/>
      <c r="F6" s="4"/>
      <c r="G6" s="4"/>
      <c r="H6" s="4"/>
      <c r="I6" s="4"/>
      <c r="J6" s="4"/>
      <c r="K6" s="4"/>
      <c r="L6" s="4"/>
    </row>
    <row r="7" spans="1:12" ht="12.75">
      <c r="A7">
        <v>6</v>
      </c>
      <c r="B7" s="10" t="s">
        <v>18</v>
      </c>
      <c r="C7" s="12" t="s">
        <v>80</v>
      </c>
      <c r="D7" s="19" t="s">
        <v>81</v>
      </c>
      <c r="E7" s="4"/>
      <c r="F7" s="4"/>
      <c r="G7" s="4"/>
      <c r="H7" s="4"/>
      <c r="I7" s="4"/>
      <c r="J7" s="4"/>
      <c r="K7" s="4"/>
      <c r="L7" s="4"/>
    </row>
    <row r="8" spans="1:12" ht="12.75">
      <c r="A8">
        <v>7</v>
      </c>
      <c r="B8" s="10" t="s">
        <v>13</v>
      </c>
      <c r="C8" s="11" t="s">
        <v>82</v>
      </c>
      <c r="D8" s="19" t="s">
        <v>83</v>
      </c>
      <c r="E8" s="4"/>
      <c r="F8" s="4"/>
      <c r="G8" s="4"/>
      <c r="H8" s="4"/>
      <c r="I8" s="4"/>
      <c r="J8" s="4"/>
      <c r="K8" s="4"/>
      <c r="L8" s="4"/>
    </row>
    <row r="9" spans="1:12" ht="12.75">
      <c r="A9">
        <v>8</v>
      </c>
      <c r="B9" s="10" t="s">
        <v>16</v>
      </c>
      <c r="C9" s="12" t="s">
        <v>84</v>
      </c>
      <c r="D9" s="19" t="s">
        <v>85</v>
      </c>
      <c r="E9" s="4"/>
      <c r="F9" s="4"/>
      <c r="G9" s="4"/>
      <c r="H9" s="4"/>
      <c r="I9" s="4"/>
      <c r="J9" s="4"/>
      <c r="K9" s="4"/>
      <c r="L9" s="4"/>
    </row>
    <row r="10" spans="1:12" ht="12.75">
      <c r="A10">
        <v>9</v>
      </c>
      <c r="B10" s="10" t="s">
        <v>15</v>
      </c>
      <c r="C10" s="12" t="s">
        <v>86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>
        <v>10</v>
      </c>
      <c r="B11" s="10" t="s">
        <v>7</v>
      </c>
      <c r="C11" s="12" t="s">
        <v>87</v>
      </c>
      <c r="E11" s="4"/>
      <c r="F11" s="4"/>
      <c r="G11" s="4"/>
      <c r="H11" s="4"/>
      <c r="I11" s="4"/>
      <c r="J11" s="4"/>
      <c r="K11" s="4"/>
      <c r="L11" s="4"/>
    </row>
    <row r="12" spans="1:12" ht="12.75">
      <c r="A12">
        <v>11</v>
      </c>
      <c r="B12" s="10" t="s">
        <v>14</v>
      </c>
      <c r="C12" s="12" t="s">
        <v>88</v>
      </c>
      <c r="E12" s="4"/>
      <c r="F12" s="4"/>
      <c r="G12" s="4"/>
      <c r="H12" s="4"/>
      <c r="I12" s="4"/>
      <c r="J12" s="4"/>
      <c r="K12" s="4"/>
      <c r="L12" s="4"/>
    </row>
    <row r="13" spans="1:12" ht="12.75">
      <c r="A13">
        <v>12</v>
      </c>
      <c r="B13" s="10" t="s">
        <v>17</v>
      </c>
      <c r="C13" s="12" t="s">
        <v>89</v>
      </c>
      <c r="E13" s="4"/>
      <c r="F13" s="4"/>
      <c r="G13" s="4"/>
      <c r="H13" s="4"/>
      <c r="I13" s="4"/>
      <c r="J13" s="4"/>
      <c r="K13" s="4"/>
      <c r="L13" s="4"/>
    </row>
    <row r="14" spans="1:12" ht="12.75">
      <c r="A14">
        <v>13</v>
      </c>
      <c r="B14" s="10" t="s">
        <v>11</v>
      </c>
      <c r="C14" s="12" t="s">
        <v>90</v>
      </c>
      <c r="E14" s="4"/>
      <c r="F14" s="4"/>
      <c r="G14" s="4"/>
      <c r="H14" s="4"/>
      <c r="I14" s="4"/>
      <c r="J14" s="4"/>
      <c r="K14" s="4"/>
      <c r="L14" s="4"/>
    </row>
    <row r="15" spans="1:12" ht="12.75">
      <c r="A15">
        <v>14</v>
      </c>
      <c r="B15" s="15" t="s">
        <v>37</v>
      </c>
      <c r="C15" s="12"/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15</v>
      </c>
      <c r="B16" s="10" t="s">
        <v>38</v>
      </c>
      <c r="C16" s="12" t="s">
        <v>91</v>
      </c>
      <c r="E16" s="4"/>
      <c r="F16" s="4"/>
      <c r="G16" s="4"/>
      <c r="H16" s="4"/>
      <c r="I16" s="4"/>
      <c r="J16" s="4"/>
      <c r="K16" s="4"/>
      <c r="L16" s="4"/>
    </row>
    <row r="17" spans="1:12" ht="12.75">
      <c r="A17">
        <v>16</v>
      </c>
      <c r="B17" s="10" t="s">
        <v>19</v>
      </c>
      <c r="C17" s="12"/>
      <c r="E17" s="4"/>
      <c r="F17" s="4"/>
      <c r="G17" s="4"/>
      <c r="H17" s="4"/>
      <c r="I17" s="4"/>
      <c r="J17" s="4"/>
      <c r="K17" s="4"/>
      <c r="L17" s="4"/>
    </row>
    <row r="18" spans="1:12" ht="12.75">
      <c r="A18">
        <v>17</v>
      </c>
      <c r="B18" s="10" t="s">
        <v>12</v>
      </c>
      <c r="C18" s="12" t="s">
        <v>92</v>
      </c>
      <c r="E18" s="4"/>
      <c r="F18" s="4"/>
      <c r="G18" s="4"/>
      <c r="H18" s="4"/>
      <c r="I18" s="4"/>
      <c r="J18" s="4"/>
      <c r="K18" s="4"/>
      <c r="L18" s="4"/>
    </row>
    <row r="19" spans="1:12" ht="12.75">
      <c r="A19">
        <v>18</v>
      </c>
      <c r="B19" s="16" t="s">
        <v>39</v>
      </c>
      <c r="C19" s="11" t="s">
        <v>93</v>
      </c>
      <c r="E19" s="4"/>
      <c r="F19" s="4"/>
      <c r="G19" s="4"/>
      <c r="H19" s="4"/>
      <c r="I19" s="4"/>
      <c r="J19" s="4"/>
      <c r="K19" s="4"/>
      <c r="L19" s="4"/>
    </row>
    <row r="20" spans="1:3" ht="12.75">
      <c r="A20">
        <v>19</v>
      </c>
      <c r="B20" s="10" t="s">
        <v>25</v>
      </c>
      <c r="C20" s="11" t="s">
        <v>94</v>
      </c>
    </row>
    <row r="21" spans="1:3" ht="12.75">
      <c r="A21">
        <v>20</v>
      </c>
      <c r="B21" s="10" t="s">
        <v>21</v>
      </c>
      <c r="C21" s="11" t="s">
        <v>95</v>
      </c>
    </row>
    <row r="22" spans="1:3" ht="12.75">
      <c r="A22">
        <v>21</v>
      </c>
      <c r="B22" s="10" t="s">
        <v>22</v>
      </c>
      <c r="C22" s="18" t="s">
        <v>96</v>
      </c>
    </row>
    <row r="23" spans="1:3" ht="12.75">
      <c r="A23">
        <v>22</v>
      </c>
      <c r="B23" s="10" t="s">
        <v>23</v>
      </c>
      <c r="C23" s="11" t="s">
        <v>97</v>
      </c>
    </row>
    <row r="24" spans="1:3" ht="12.75">
      <c r="A24">
        <v>23</v>
      </c>
      <c r="B24" s="10" t="s">
        <v>24</v>
      </c>
      <c r="C24" s="11" t="s">
        <v>98</v>
      </c>
    </row>
    <row r="25" spans="1:3" ht="12.75">
      <c r="A25">
        <v>24</v>
      </c>
      <c r="B25" s="10" t="s">
        <v>26</v>
      </c>
      <c r="C25" s="11" t="s">
        <v>99</v>
      </c>
    </row>
    <row r="26" spans="1:3" ht="12.75">
      <c r="A26">
        <v>25</v>
      </c>
      <c r="B26" s="10" t="s">
        <v>27</v>
      </c>
      <c r="C26" s="11" t="s">
        <v>100</v>
      </c>
    </row>
    <row r="27" spans="1:3" ht="12.75">
      <c r="A27">
        <v>26</v>
      </c>
      <c r="B27" s="10" t="s">
        <v>40</v>
      </c>
      <c r="C27" s="11" t="s">
        <v>101</v>
      </c>
    </row>
    <row r="28" spans="1:3" ht="12.75">
      <c r="A28">
        <v>27</v>
      </c>
      <c r="B28" s="10" t="s">
        <v>41</v>
      </c>
      <c r="C28" s="11" t="s">
        <v>102</v>
      </c>
    </row>
    <row r="29" spans="1:3" ht="12.75">
      <c r="A29">
        <v>28</v>
      </c>
      <c r="B29" s="10" t="s">
        <v>28</v>
      </c>
      <c r="C29" s="11" t="s">
        <v>103</v>
      </c>
    </row>
    <row r="30" spans="1:3" ht="12.75">
      <c r="A30">
        <v>29</v>
      </c>
      <c r="B30" s="10" t="s">
        <v>42</v>
      </c>
      <c r="C30" s="11" t="s">
        <v>104</v>
      </c>
    </row>
    <row r="31" spans="1:4" ht="12.75">
      <c r="A31">
        <v>30</v>
      </c>
      <c r="B31" s="10" t="s">
        <v>20</v>
      </c>
      <c r="C31" s="11" t="s">
        <v>105</v>
      </c>
      <c r="D31" s="4"/>
    </row>
    <row r="32" spans="1:3" ht="12.75">
      <c r="A32">
        <v>31</v>
      </c>
      <c r="B32" s="17" t="s">
        <v>43</v>
      </c>
      <c r="C32" s="11" t="s">
        <v>106</v>
      </c>
    </row>
    <row r="33" spans="1:3" ht="12.75">
      <c r="A33">
        <v>32</v>
      </c>
      <c r="B33" s="10" t="s">
        <v>44</v>
      </c>
      <c r="C33" s="11" t="s">
        <v>107</v>
      </c>
    </row>
    <row r="34" spans="1:3" ht="12.75">
      <c r="A34">
        <v>33</v>
      </c>
      <c r="B34" s="10" t="s">
        <v>45</v>
      </c>
      <c r="C34" s="11" t="s">
        <v>108</v>
      </c>
    </row>
    <row r="35" spans="1:3" ht="12.75" customHeight="1">
      <c r="A35">
        <v>34</v>
      </c>
      <c r="B35" s="21" t="s">
        <v>46</v>
      </c>
      <c r="C35" s="18"/>
    </row>
    <row r="36" spans="1:3" ht="12.75">
      <c r="A36">
        <v>35</v>
      </c>
      <c r="B36" s="10" t="s">
        <v>47</v>
      </c>
      <c r="C36" s="11"/>
    </row>
    <row r="37" spans="1:3" ht="12.75">
      <c r="A37">
        <v>36</v>
      </c>
      <c r="B37" s="10" t="s">
        <v>48</v>
      </c>
      <c r="C37" s="11" t="s">
        <v>109</v>
      </c>
    </row>
    <row r="38" spans="1:3" ht="12.75">
      <c r="A38">
        <v>37</v>
      </c>
      <c r="B38" s="10" t="s">
        <v>49</v>
      </c>
      <c r="C38" s="11" t="s">
        <v>110</v>
      </c>
    </row>
    <row r="39" spans="1:3" ht="12.75">
      <c r="A39">
        <v>38</v>
      </c>
      <c r="B39" s="10" t="s">
        <v>51</v>
      </c>
      <c r="C39" s="11" t="s">
        <v>111</v>
      </c>
    </row>
    <row r="40" spans="2:3" ht="12.75">
      <c r="B40" t="s">
        <v>69</v>
      </c>
      <c r="C40" s="1" t="s">
        <v>112</v>
      </c>
    </row>
  </sheetData>
  <sheetProtection/>
  <hyperlinks>
    <hyperlink ref="B32" r:id="rId1" display="javascript:/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38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45.5">
      <c r="A1" s="20">
        <v>35</v>
      </c>
      <c r="B1" s="8" t="s">
        <v>71</v>
      </c>
      <c r="C1" s="8" t="s">
        <v>73</v>
      </c>
      <c r="D1" s="8" t="s">
        <v>75</v>
      </c>
      <c r="E1" s="8" t="s">
        <v>77</v>
      </c>
      <c r="F1" s="8" t="s">
        <v>79</v>
      </c>
      <c r="G1" s="8" t="s">
        <v>81</v>
      </c>
      <c r="H1" s="8" t="s">
        <v>83</v>
      </c>
      <c r="I1" s="8" t="s">
        <v>85</v>
      </c>
    </row>
    <row r="2" spans="1:9" ht="12.75">
      <c r="A2" s="9" t="s">
        <v>3</v>
      </c>
      <c r="B2" s="123" t="s">
        <v>114</v>
      </c>
      <c r="C2" s="123" t="s">
        <v>31</v>
      </c>
      <c r="D2" s="134"/>
      <c r="E2" s="134"/>
      <c r="F2" s="134"/>
      <c r="G2" s="134"/>
      <c r="H2" s="134"/>
      <c r="I2" s="134"/>
    </row>
    <row r="3" spans="1:10" ht="12.75">
      <c r="A3" s="13" t="s">
        <v>5</v>
      </c>
      <c r="B3" s="132" t="s">
        <v>30</v>
      </c>
      <c r="C3" s="122" t="s">
        <v>50</v>
      </c>
      <c r="D3" s="14" t="s">
        <v>67</v>
      </c>
      <c r="E3" s="14" t="s">
        <v>31</v>
      </c>
      <c r="F3" s="14" t="s">
        <v>32</v>
      </c>
      <c r="G3" s="14" t="s">
        <v>33</v>
      </c>
      <c r="H3" s="14" t="s">
        <v>33</v>
      </c>
      <c r="I3" s="135" t="s">
        <v>30</v>
      </c>
      <c r="J3" s="6">
        <v>4</v>
      </c>
    </row>
    <row r="4" spans="1:10" ht="12.75">
      <c r="A4" s="13" t="s">
        <v>6</v>
      </c>
      <c r="B4" s="132" t="s">
        <v>30</v>
      </c>
      <c r="C4" s="122" t="s">
        <v>50</v>
      </c>
      <c r="D4" s="14" t="s">
        <v>36</v>
      </c>
      <c r="E4" s="14" t="s">
        <v>29</v>
      </c>
      <c r="F4" s="14" t="s">
        <v>33</v>
      </c>
      <c r="G4" s="14" t="s">
        <v>32</v>
      </c>
      <c r="H4" s="14" t="s">
        <v>32</v>
      </c>
      <c r="I4" s="135" t="s">
        <v>29</v>
      </c>
      <c r="J4" s="6">
        <v>4</v>
      </c>
    </row>
    <row r="5" spans="1:10" ht="12.75">
      <c r="A5" s="13" t="s">
        <v>9</v>
      </c>
      <c r="B5" s="132" t="s">
        <v>30</v>
      </c>
      <c r="C5" s="133" t="s">
        <v>31</v>
      </c>
      <c r="D5" s="14" t="s">
        <v>36</v>
      </c>
      <c r="E5" s="14" t="s">
        <v>30</v>
      </c>
      <c r="F5" s="14" t="s">
        <v>35</v>
      </c>
      <c r="G5" s="14" t="s">
        <v>31</v>
      </c>
      <c r="H5" s="14" t="s">
        <v>33</v>
      </c>
      <c r="I5" s="135" t="s">
        <v>29</v>
      </c>
      <c r="J5" s="6">
        <v>6</v>
      </c>
    </row>
    <row r="6" spans="1:10" ht="12.75">
      <c r="A6" s="13" t="s">
        <v>10</v>
      </c>
      <c r="B6" s="132" t="s">
        <v>29</v>
      </c>
      <c r="C6" s="133" t="s">
        <v>31</v>
      </c>
      <c r="D6" s="14" t="s">
        <v>36</v>
      </c>
      <c r="E6" s="14" t="s">
        <v>29</v>
      </c>
      <c r="F6" s="14" t="s">
        <v>33</v>
      </c>
      <c r="G6" s="14" t="s">
        <v>30</v>
      </c>
      <c r="H6" s="14" t="s">
        <v>36</v>
      </c>
      <c r="I6" s="135" t="s">
        <v>30</v>
      </c>
      <c r="J6" s="6">
        <v>6</v>
      </c>
    </row>
    <row r="7" spans="1:10" ht="12.75">
      <c r="A7" s="13" t="s">
        <v>8</v>
      </c>
      <c r="B7" s="132" t="s">
        <v>29</v>
      </c>
      <c r="C7" s="133" t="s">
        <v>31</v>
      </c>
      <c r="D7" s="14" t="s">
        <v>36</v>
      </c>
      <c r="E7" s="14" t="s">
        <v>29</v>
      </c>
      <c r="F7" s="14" t="s">
        <v>33</v>
      </c>
      <c r="G7" s="14" t="s">
        <v>30</v>
      </c>
      <c r="H7" s="14" t="s">
        <v>35</v>
      </c>
      <c r="I7" s="135" t="s">
        <v>29</v>
      </c>
      <c r="J7" s="6">
        <v>6</v>
      </c>
    </row>
    <row r="8" spans="1:10" ht="12.75">
      <c r="A8" s="13" t="s">
        <v>18</v>
      </c>
      <c r="B8" s="132" t="s">
        <v>29</v>
      </c>
      <c r="C8" s="133" t="s">
        <v>31</v>
      </c>
      <c r="D8" s="14" t="s">
        <v>67</v>
      </c>
      <c r="E8" s="14" t="s">
        <v>30</v>
      </c>
      <c r="F8" s="14" t="s">
        <v>35</v>
      </c>
      <c r="G8" s="14" t="s">
        <v>30</v>
      </c>
      <c r="H8" s="14" t="s">
        <v>67</v>
      </c>
      <c r="I8" s="135" t="s">
        <v>31</v>
      </c>
      <c r="J8" s="6">
        <v>6</v>
      </c>
    </row>
    <row r="9" spans="1:10" ht="12.75">
      <c r="A9" s="13" t="s">
        <v>13</v>
      </c>
      <c r="B9" s="132" t="s">
        <v>30</v>
      </c>
      <c r="C9" s="122" t="s">
        <v>50</v>
      </c>
      <c r="D9" s="14" t="s">
        <v>67</v>
      </c>
      <c r="E9" s="14" t="s">
        <v>30</v>
      </c>
      <c r="F9" s="14" t="s">
        <v>32</v>
      </c>
      <c r="G9" s="14" t="s">
        <v>29</v>
      </c>
      <c r="H9" s="14" t="s">
        <v>66</v>
      </c>
      <c r="I9" s="135" t="s">
        <v>31</v>
      </c>
      <c r="J9" s="6">
        <v>4</v>
      </c>
    </row>
    <row r="10" spans="1:10" ht="12.75">
      <c r="A10" s="13" t="s">
        <v>16</v>
      </c>
      <c r="B10" s="14" t="s">
        <v>32</v>
      </c>
      <c r="C10" s="132" t="s">
        <v>29</v>
      </c>
      <c r="D10" s="14" t="s">
        <v>35</v>
      </c>
      <c r="E10" s="14" t="s">
        <v>29</v>
      </c>
      <c r="F10" s="14" t="s">
        <v>35</v>
      </c>
      <c r="G10" s="14" t="s">
        <v>29</v>
      </c>
      <c r="H10" s="14" t="s">
        <v>35</v>
      </c>
      <c r="I10" s="135" t="s">
        <v>29</v>
      </c>
      <c r="J10" s="6">
        <v>1</v>
      </c>
    </row>
    <row r="11" spans="1:10" ht="12.75">
      <c r="A11" s="13" t="s">
        <v>15</v>
      </c>
      <c r="B11" s="132" t="s">
        <v>29</v>
      </c>
      <c r="C11" s="132" t="s">
        <v>30</v>
      </c>
      <c r="D11" s="14" t="s">
        <v>36</v>
      </c>
      <c r="E11" s="14" t="s">
        <v>29</v>
      </c>
      <c r="F11" s="14" t="s">
        <v>35</v>
      </c>
      <c r="G11" s="14" t="s">
        <v>29</v>
      </c>
      <c r="H11" s="14" t="s">
        <v>36</v>
      </c>
      <c r="I11" s="135" t="s">
        <v>29</v>
      </c>
      <c r="J11" s="6">
        <v>2</v>
      </c>
    </row>
    <row r="12" spans="1:10" ht="12.75">
      <c r="A12" s="13" t="s">
        <v>7</v>
      </c>
      <c r="B12" s="132" t="s">
        <v>30</v>
      </c>
      <c r="C12" s="132" t="s">
        <v>30</v>
      </c>
      <c r="D12" s="14" t="s">
        <v>33</v>
      </c>
      <c r="E12" s="14" t="s">
        <v>30</v>
      </c>
      <c r="F12" s="14" t="s">
        <v>33</v>
      </c>
      <c r="G12" s="14" t="s">
        <v>30</v>
      </c>
      <c r="H12" s="14" t="s">
        <v>33</v>
      </c>
      <c r="I12" s="135" t="s">
        <v>30</v>
      </c>
      <c r="J12" s="6">
        <v>2</v>
      </c>
    </row>
    <row r="13" spans="1:10" ht="12.75">
      <c r="A13" s="13" t="s">
        <v>14</v>
      </c>
      <c r="B13" s="132" t="s">
        <v>30</v>
      </c>
      <c r="C13" s="133" t="s">
        <v>31</v>
      </c>
      <c r="D13" s="14" t="s">
        <v>67</v>
      </c>
      <c r="E13" s="14" t="s">
        <v>30</v>
      </c>
      <c r="F13" s="14" t="s">
        <v>33</v>
      </c>
      <c r="G13" s="14" t="s">
        <v>32</v>
      </c>
      <c r="H13" s="14" t="s">
        <v>36</v>
      </c>
      <c r="I13" s="135" t="s">
        <v>31</v>
      </c>
      <c r="J13" s="6">
        <v>6</v>
      </c>
    </row>
    <row r="14" spans="1:10" ht="12.75">
      <c r="A14" s="13" t="s">
        <v>17</v>
      </c>
      <c r="B14" s="14" t="s">
        <v>34</v>
      </c>
      <c r="C14" s="133" t="s">
        <v>31</v>
      </c>
      <c r="D14" s="14" t="s">
        <v>35</v>
      </c>
      <c r="E14" s="14" t="s">
        <v>32</v>
      </c>
      <c r="F14" s="14" t="s">
        <v>35</v>
      </c>
      <c r="G14" s="14" t="s">
        <v>29</v>
      </c>
      <c r="H14" s="14" t="s">
        <v>33</v>
      </c>
      <c r="I14" s="135" t="s">
        <v>29</v>
      </c>
      <c r="J14" s="6">
        <v>5</v>
      </c>
    </row>
    <row r="15" spans="1:10" ht="12.75">
      <c r="A15" s="13" t="s">
        <v>11</v>
      </c>
      <c r="B15" s="14" t="s">
        <v>32</v>
      </c>
      <c r="C15" s="133" t="s">
        <v>31</v>
      </c>
      <c r="D15" s="14" t="s">
        <v>66</v>
      </c>
      <c r="E15" s="14" t="s">
        <v>30</v>
      </c>
      <c r="F15" s="14" t="s">
        <v>33</v>
      </c>
      <c r="G15" s="14" t="s">
        <v>34</v>
      </c>
      <c r="H15" s="14" t="s">
        <v>36</v>
      </c>
      <c r="I15" s="135" t="s">
        <v>29</v>
      </c>
      <c r="J15" s="6">
        <v>5</v>
      </c>
    </row>
    <row r="16" spans="1:10" ht="12.75">
      <c r="A16" s="13" t="s">
        <v>38</v>
      </c>
      <c r="B16" s="132" t="s">
        <v>29</v>
      </c>
      <c r="C16" s="132" t="s">
        <v>29</v>
      </c>
      <c r="D16" s="14" t="s">
        <v>36</v>
      </c>
      <c r="E16" s="14" t="s">
        <v>29</v>
      </c>
      <c r="F16" s="14" t="s">
        <v>32</v>
      </c>
      <c r="G16" s="14" t="s">
        <v>32</v>
      </c>
      <c r="H16" s="14" t="s">
        <v>35</v>
      </c>
      <c r="I16" s="135" t="s">
        <v>29</v>
      </c>
      <c r="J16" s="6">
        <v>2</v>
      </c>
    </row>
    <row r="17" spans="1:10" ht="12.75">
      <c r="A17" s="13" t="s">
        <v>12</v>
      </c>
      <c r="B17" s="14" t="s">
        <v>32</v>
      </c>
      <c r="C17" s="132" t="s">
        <v>29</v>
      </c>
      <c r="D17" s="14" t="s">
        <v>36</v>
      </c>
      <c r="E17" s="14" t="s">
        <v>30</v>
      </c>
      <c r="F17" s="14" t="s">
        <v>33</v>
      </c>
      <c r="G17" s="14" t="s">
        <v>30</v>
      </c>
      <c r="H17" s="14" t="s">
        <v>36</v>
      </c>
      <c r="I17" s="135" t="s">
        <v>31</v>
      </c>
      <c r="J17" s="6">
        <v>1</v>
      </c>
    </row>
    <row r="18" spans="1:10" ht="12.75">
      <c r="A18" s="13" t="s">
        <v>39</v>
      </c>
      <c r="B18" s="132" t="s">
        <v>30</v>
      </c>
      <c r="C18" s="133" t="s">
        <v>31</v>
      </c>
      <c r="D18" s="14" t="s">
        <v>36</v>
      </c>
      <c r="E18" s="14" t="s">
        <v>30</v>
      </c>
      <c r="F18" s="14" t="s">
        <v>35</v>
      </c>
      <c r="G18" s="14" t="s">
        <v>29</v>
      </c>
      <c r="H18" s="14" t="s">
        <v>36</v>
      </c>
      <c r="I18" s="135" t="s">
        <v>30</v>
      </c>
      <c r="J18" s="6">
        <v>6</v>
      </c>
    </row>
    <row r="19" spans="1:10" ht="12.75">
      <c r="A19" s="13" t="s">
        <v>25</v>
      </c>
      <c r="B19" s="132" t="s">
        <v>30</v>
      </c>
      <c r="C19" s="132" t="s">
        <v>30</v>
      </c>
      <c r="D19" s="14" t="s">
        <v>36</v>
      </c>
      <c r="E19" s="14" t="s">
        <v>30</v>
      </c>
      <c r="F19" s="14" t="s">
        <v>33</v>
      </c>
      <c r="G19" s="14" t="s">
        <v>30</v>
      </c>
      <c r="H19" s="14" t="s">
        <v>36</v>
      </c>
      <c r="I19" s="135" t="s">
        <v>30</v>
      </c>
      <c r="J19" s="6">
        <v>2</v>
      </c>
    </row>
    <row r="20" spans="1:10" ht="12.75">
      <c r="A20" s="13" t="s">
        <v>21</v>
      </c>
      <c r="B20" s="132" t="s">
        <v>29</v>
      </c>
      <c r="C20" s="122" t="s">
        <v>50</v>
      </c>
      <c r="D20" s="14" t="s">
        <v>67</v>
      </c>
      <c r="E20" s="14" t="s">
        <v>30</v>
      </c>
      <c r="F20" s="14" t="s">
        <v>36</v>
      </c>
      <c r="G20" s="14" t="s">
        <v>33</v>
      </c>
      <c r="H20" s="14" t="s">
        <v>66</v>
      </c>
      <c r="I20" s="135" t="s">
        <v>30</v>
      </c>
      <c r="J20" s="6">
        <v>4</v>
      </c>
    </row>
    <row r="21" spans="1:10" ht="12.75">
      <c r="A21" s="13" t="s">
        <v>22</v>
      </c>
      <c r="B21" s="132" t="s">
        <v>29</v>
      </c>
      <c r="C21" s="132" t="s">
        <v>30</v>
      </c>
      <c r="D21" s="14" t="s">
        <v>36</v>
      </c>
      <c r="E21" s="14" t="s">
        <v>29</v>
      </c>
      <c r="F21" s="14" t="s">
        <v>33</v>
      </c>
      <c r="G21" s="14" t="s">
        <v>32</v>
      </c>
      <c r="H21" s="14" t="s">
        <v>33</v>
      </c>
      <c r="I21" s="135" t="s">
        <v>29</v>
      </c>
      <c r="J21" s="6">
        <v>2</v>
      </c>
    </row>
    <row r="22" spans="1:10" ht="12.75">
      <c r="A22" s="13" t="s">
        <v>23</v>
      </c>
      <c r="B22" s="132" t="s">
        <v>29</v>
      </c>
      <c r="C22" s="133" t="s">
        <v>31</v>
      </c>
      <c r="D22" s="14" t="s">
        <v>67</v>
      </c>
      <c r="E22" s="14" t="s">
        <v>30</v>
      </c>
      <c r="F22" s="14" t="s">
        <v>33</v>
      </c>
      <c r="G22" s="14" t="s">
        <v>30</v>
      </c>
      <c r="H22" s="14" t="s">
        <v>36</v>
      </c>
      <c r="I22" s="135" t="s">
        <v>30</v>
      </c>
      <c r="J22" s="6">
        <v>6</v>
      </c>
    </row>
    <row r="23" spans="1:10" ht="12.75">
      <c r="A23" s="13" t="s">
        <v>24</v>
      </c>
      <c r="B23" s="14" t="s">
        <v>32</v>
      </c>
      <c r="C23" s="132" t="s">
        <v>30</v>
      </c>
      <c r="D23" s="14" t="s">
        <v>33</v>
      </c>
      <c r="E23" s="14" t="s">
        <v>32</v>
      </c>
      <c r="F23" s="14" t="s">
        <v>32</v>
      </c>
      <c r="G23" s="14" t="s">
        <v>32</v>
      </c>
      <c r="H23" s="14" t="s">
        <v>36</v>
      </c>
      <c r="I23" s="135" t="s">
        <v>32</v>
      </c>
      <c r="J23" s="6">
        <v>1</v>
      </c>
    </row>
    <row r="24" spans="1:10" ht="12.75">
      <c r="A24" s="13" t="s">
        <v>26</v>
      </c>
      <c r="B24" s="132" t="s">
        <v>30</v>
      </c>
      <c r="C24" s="132" t="s">
        <v>30</v>
      </c>
      <c r="D24" s="14" t="s">
        <v>33</v>
      </c>
      <c r="E24" s="14" t="s">
        <v>29</v>
      </c>
      <c r="F24" s="14" t="s">
        <v>35</v>
      </c>
      <c r="G24" s="14" t="s">
        <v>32</v>
      </c>
      <c r="H24" s="14" t="s">
        <v>33</v>
      </c>
      <c r="I24" s="135" t="s">
        <v>30</v>
      </c>
      <c r="J24" s="6">
        <v>2</v>
      </c>
    </row>
    <row r="25" spans="1:10" ht="12.75">
      <c r="A25" s="13" t="s">
        <v>27</v>
      </c>
      <c r="B25" s="132" t="s">
        <v>29</v>
      </c>
      <c r="C25" s="133" t="s">
        <v>31</v>
      </c>
      <c r="D25" s="14" t="s">
        <v>36</v>
      </c>
      <c r="E25" s="14" t="s">
        <v>31</v>
      </c>
      <c r="F25" s="14" t="s">
        <v>33</v>
      </c>
      <c r="G25" s="14" t="s">
        <v>29</v>
      </c>
      <c r="H25" s="14" t="s">
        <v>35</v>
      </c>
      <c r="I25" s="135" t="s">
        <v>31</v>
      </c>
      <c r="J25" s="6">
        <v>6</v>
      </c>
    </row>
    <row r="26" spans="1:10" ht="12.75">
      <c r="A26" s="13" t="s">
        <v>40</v>
      </c>
      <c r="B26" s="132" t="s">
        <v>29</v>
      </c>
      <c r="C26" s="132" t="s">
        <v>29</v>
      </c>
      <c r="D26" s="14" t="s">
        <v>35</v>
      </c>
      <c r="E26" s="14" t="s">
        <v>29</v>
      </c>
      <c r="F26" s="14" t="s">
        <v>35</v>
      </c>
      <c r="G26" s="14" t="s">
        <v>29</v>
      </c>
      <c r="H26" s="14" t="s">
        <v>35</v>
      </c>
      <c r="I26" s="135" t="s">
        <v>29</v>
      </c>
      <c r="J26" s="6">
        <v>2</v>
      </c>
    </row>
    <row r="27" spans="1:10" ht="12.75">
      <c r="A27" s="13" t="s">
        <v>41</v>
      </c>
      <c r="B27" s="132" t="s">
        <v>29</v>
      </c>
      <c r="C27" s="132" t="s">
        <v>30</v>
      </c>
      <c r="D27" s="14" t="s">
        <v>36</v>
      </c>
      <c r="E27" s="14" t="s">
        <v>29</v>
      </c>
      <c r="F27" s="14" t="s">
        <v>33</v>
      </c>
      <c r="G27" s="14" t="s">
        <v>32</v>
      </c>
      <c r="H27" s="14" t="s">
        <v>35</v>
      </c>
      <c r="I27" s="135" t="s">
        <v>30</v>
      </c>
      <c r="J27" s="6">
        <v>2</v>
      </c>
    </row>
    <row r="28" spans="1:10" ht="12.75">
      <c r="A28" s="13" t="s">
        <v>28</v>
      </c>
      <c r="B28" s="132" t="s">
        <v>29</v>
      </c>
      <c r="C28" s="133" t="s">
        <v>31</v>
      </c>
      <c r="D28" s="14" t="s">
        <v>113</v>
      </c>
      <c r="E28" s="14" t="s">
        <v>68</v>
      </c>
      <c r="F28" s="14" t="s">
        <v>35</v>
      </c>
      <c r="G28" s="14" t="s">
        <v>32</v>
      </c>
      <c r="H28" s="14" t="s">
        <v>66</v>
      </c>
      <c r="I28" s="135" t="s">
        <v>31</v>
      </c>
      <c r="J28" s="6">
        <v>6</v>
      </c>
    </row>
    <row r="29" spans="1:10" ht="12.75">
      <c r="A29" s="13" t="s">
        <v>42</v>
      </c>
      <c r="B29" s="132" t="s">
        <v>29</v>
      </c>
      <c r="C29" s="132" t="s">
        <v>29</v>
      </c>
      <c r="D29" s="14" t="s">
        <v>67</v>
      </c>
      <c r="E29" s="14" t="s">
        <v>29</v>
      </c>
      <c r="F29" s="14" t="s">
        <v>35</v>
      </c>
      <c r="G29" s="14" t="s">
        <v>29</v>
      </c>
      <c r="H29" s="14" t="s">
        <v>35</v>
      </c>
      <c r="I29" s="135" t="s">
        <v>29</v>
      </c>
      <c r="J29" s="6">
        <v>2</v>
      </c>
    </row>
    <row r="30" spans="1:10" ht="12.75">
      <c r="A30" s="13" t="s">
        <v>20</v>
      </c>
      <c r="B30" s="132" t="s">
        <v>29</v>
      </c>
      <c r="C30" s="133" t="s">
        <v>31</v>
      </c>
      <c r="D30" s="14" t="s">
        <v>36</v>
      </c>
      <c r="E30" s="14" t="s">
        <v>34</v>
      </c>
      <c r="F30" s="14" t="s">
        <v>33</v>
      </c>
      <c r="G30" s="14" t="s">
        <v>34</v>
      </c>
      <c r="H30" s="14" t="s">
        <v>33</v>
      </c>
      <c r="I30" s="135" t="s">
        <v>31</v>
      </c>
      <c r="J30" s="6">
        <v>6</v>
      </c>
    </row>
    <row r="31" spans="1:10" ht="12.75">
      <c r="A31" s="13" t="s">
        <v>43</v>
      </c>
      <c r="B31" s="132" t="s">
        <v>30</v>
      </c>
      <c r="C31" s="133" t="s">
        <v>31</v>
      </c>
      <c r="D31" s="14" t="s">
        <v>113</v>
      </c>
      <c r="E31" s="14" t="s">
        <v>68</v>
      </c>
      <c r="F31" s="14" t="s">
        <v>33</v>
      </c>
      <c r="G31" s="14" t="s">
        <v>29</v>
      </c>
      <c r="H31" s="14" t="s">
        <v>66</v>
      </c>
      <c r="I31" s="135" t="s">
        <v>31</v>
      </c>
      <c r="J31" s="6">
        <v>6</v>
      </c>
    </row>
    <row r="32" spans="1:10" ht="12.75">
      <c r="A32" s="13" t="s">
        <v>44</v>
      </c>
      <c r="B32" s="132" t="s">
        <v>31</v>
      </c>
      <c r="C32" s="133" t="s">
        <v>31</v>
      </c>
      <c r="D32" s="14" t="s">
        <v>67</v>
      </c>
      <c r="E32" s="14" t="s">
        <v>30</v>
      </c>
      <c r="F32" s="14" t="s">
        <v>35</v>
      </c>
      <c r="G32" s="14" t="s">
        <v>32</v>
      </c>
      <c r="H32" s="14" t="s">
        <v>35</v>
      </c>
      <c r="I32" s="135" t="s">
        <v>33</v>
      </c>
      <c r="J32" s="6">
        <v>6</v>
      </c>
    </row>
    <row r="33" spans="1:10" ht="12.75">
      <c r="A33" s="13" t="s">
        <v>45</v>
      </c>
      <c r="B33" s="132" t="s">
        <v>30</v>
      </c>
      <c r="C33" s="133" t="s">
        <v>31</v>
      </c>
      <c r="D33" s="14" t="s">
        <v>67</v>
      </c>
      <c r="E33" s="14" t="s">
        <v>31</v>
      </c>
      <c r="F33" s="14" t="s">
        <v>33</v>
      </c>
      <c r="G33" s="14" t="s">
        <v>34</v>
      </c>
      <c r="H33" s="14" t="s">
        <v>36</v>
      </c>
      <c r="I33" s="135" t="s">
        <v>31</v>
      </c>
      <c r="J33" s="6">
        <v>6</v>
      </c>
    </row>
    <row r="34" spans="1:10" ht="12.75">
      <c r="A34" s="13" t="s">
        <v>48</v>
      </c>
      <c r="B34" s="132" t="s">
        <v>30</v>
      </c>
      <c r="C34" s="133" t="s">
        <v>31</v>
      </c>
      <c r="D34" s="14" t="s">
        <v>67</v>
      </c>
      <c r="E34" s="14" t="s">
        <v>29</v>
      </c>
      <c r="F34" s="14" t="s">
        <v>33</v>
      </c>
      <c r="G34" s="14" t="s">
        <v>32</v>
      </c>
      <c r="H34" s="14" t="s">
        <v>33</v>
      </c>
      <c r="I34" s="135" t="s">
        <v>30</v>
      </c>
      <c r="J34" s="6">
        <v>6</v>
      </c>
    </row>
    <row r="35" spans="1:10" ht="12.75">
      <c r="A35" s="13" t="s">
        <v>49</v>
      </c>
      <c r="B35" s="132" t="s">
        <v>30</v>
      </c>
      <c r="C35" s="132" t="s">
        <v>30</v>
      </c>
      <c r="D35" s="14" t="s">
        <v>36</v>
      </c>
      <c r="E35" s="14" t="s">
        <v>32</v>
      </c>
      <c r="F35" s="14" t="s">
        <v>33</v>
      </c>
      <c r="G35" s="14" t="s">
        <v>29</v>
      </c>
      <c r="H35" s="14" t="s">
        <v>36</v>
      </c>
      <c r="I35" s="135" t="s">
        <v>31</v>
      </c>
      <c r="J35" s="6">
        <v>2</v>
      </c>
    </row>
    <row r="36" spans="1:10" ht="12.75">
      <c r="A36" s="13" t="s">
        <v>51</v>
      </c>
      <c r="B36" s="14" t="s">
        <v>32</v>
      </c>
      <c r="C36" s="132" t="s">
        <v>29</v>
      </c>
      <c r="D36" s="14" t="s">
        <v>36</v>
      </c>
      <c r="E36" s="14" t="s">
        <v>29</v>
      </c>
      <c r="F36" s="14" t="s">
        <v>33</v>
      </c>
      <c r="G36" s="14" t="s">
        <v>29</v>
      </c>
      <c r="H36" s="14" t="s">
        <v>33</v>
      </c>
      <c r="I36" s="135" t="s">
        <v>29</v>
      </c>
      <c r="J36" s="6">
        <v>1</v>
      </c>
    </row>
    <row r="37" spans="1:10" ht="25.5">
      <c r="A37" s="130" t="s">
        <v>69</v>
      </c>
      <c r="B37" s="132" t="s">
        <v>29</v>
      </c>
      <c r="C37" s="122" t="s">
        <v>50</v>
      </c>
      <c r="D37" s="14" t="s">
        <v>36</v>
      </c>
      <c r="E37" s="14" t="s">
        <v>29</v>
      </c>
      <c r="F37" s="14" t="s">
        <v>33</v>
      </c>
      <c r="G37" s="14" t="s">
        <v>34</v>
      </c>
      <c r="H37" s="14" t="s">
        <v>36</v>
      </c>
      <c r="I37" s="135" t="s">
        <v>31</v>
      </c>
      <c r="J37" s="6">
        <v>4</v>
      </c>
    </row>
    <row r="38" ht="12.75">
      <c r="A38" s="7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3:AH67"/>
  <sheetViews>
    <sheetView tabSelected="1" zoomScalePageLayoutView="0" workbookViewId="0" topLeftCell="A1">
      <selection activeCell="AD4" sqref="AD4"/>
    </sheetView>
  </sheetViews>
  <sheetFormatPr defaultColWidth="9.140625" defaultRowHeight="12.75"/>
  <cols>
    <col min="1" max="1" width="4.00390625" style="5" customWidth="1"/>
    <col min="2" max="2" width="16.28125" style="22" customWidth="1"/>
    <col min="3" max="3" width="4.421875" style="23" customWidth="1"/>
    <col min="4" max="4" width="16.28125" style="23" customWidth="1"/>
    <col min="5" max="9" width="4.28125" style="23" customWidth="1"/>
    <col min="10" max="12" width="4.28125" style="23" hidden="1" customWidth="1"/>
    <col min="13" max="13" width="4.28125" style="23" customWidth="1"/>
    <col min="14" max="14" width="4.00390625" style="23" customWidth="1"/>
    <col min="15" max="15" width="18.421875" style="23" customWidth="1"/>
    <col min="16" max="19" width="4.28125" style="23" customWidth="1"/>
    <col min="20" max="20" width="4.28125" style="5" customWidth="1"/>
    <col min="21" max="23" width="9.140625" style="5" hidden="1" customWidth="1"/>
    <col min="24" max="24" width="4.421875" style="5" customWidth="1"/>
    <col min="25" max="25" width="2.7109375" style="5" customWidth="1"/>
    <col min="26" max="26" width="15.57421875" style="5" bestFit="1" customWidth="1"/>
    <col min="27" max="30" width="3.8515625" style="5" customWidth="1"/>
    <col min="31" max="31" width="5.140625" style="5" customWidth="1"/>
    <col min="32" max="34" width="0" style="5" hidden="1" customWidth="1"/>
    <col min="35" max="16384" width="9.140625" style="5" customWidth="1"/>
  </cols>
  <sheetData>
    <row r="1" ht="61.5" customHeight="1"/>
    <row r="2" ht="13.5" thickBot="1"/>
    <row r="3" spans="1:31" ht="13.5" thickTop="1">
      <c r="A3" s="24" t="s">
        <v>52</v>
      </c>
      <c r="B3" s="25"/>
      <c r="C3" s="26"/>
      <c r="D3" s="61" t="s">
        <v>53</v>
      </c>
      <c r="E3" s="62" t="s">
        <v>54</v>
      </c>
      <c r="F3" s="63" t="s">
        <v>55</v>
      </c>
      <c r="G3" s="64" t="s">
        <v>56</v>
      </c>
      <c r="H3" s="65" t="s">
        <v>57</v>
      </c>
      <c r="I3" s="66" t="s">
        <v>58</v>
      </c>
      <c r="J3" s="22"/>
      <c r="K3" s="22"/>
      <c r="L3" s="22"/>
      <c r="M3" s="22"/>
      <c r="N3" s="27" t="s">
        <v>64</v>
      </c>
      <c r="O3" s="28" t="s">
        <v>59</v>
      </c>
      <c r="P3" s="29" t="s">
        <v>54</v>
      </c>
      <c r="Q3" s="30" t="s">
        <v>55</v>
      </c>
      <c r="R3" s="31" t="s">
        <v>56</v>
      </c>
      <c r="S3" s="32" t="s">
        <v>57</v>
      </c>
      <c r="T3" s="33" t="s">
        <v>58</v>
      </c>
      <c r="U3" s="22"/>
      <c r="V3" s="22"/>
      <c r="W3" s="22"/>
      <c r="X3" s="22"/>
      <c r="Y3" s="91" t="s">
        <v>64</v>
      </c>
      <c r="Z3" s="92" t="s">
        <v>65</v>
      </c>
      <c r="AA3" s="93" t="s">
        <v>54</v>
      </c>
      <c r="AB3" s="94" t="s">
        <v>55</v>
      </c>
      <c r="AC3" s="95" t="s">
        <v>56</v>
      </c>
      <c r="AD3" s="96" t="s">
        <v>57</v>
      </c>
      <c r="AE3" s="97" t="s">
        <v>58</v>
      </c>
    </row>
    <row r="4" spans="1:34" ht="12.75">
      <c r="A4" s="24">
        <v>1</v>
      </c>
      <c r="B4" s="34" t="s">
        <v>16</v>
      </c>
      <c r="C4" s="35">
        <v>1</v>
      </c>
      <c r="D4" s="36" t="str">
        <f>VLOOKUP(C4,$A$4:$B$67,2)</f>
        <v>Реклин</v>
      </c>
      <c r="E4" s="37">
        <v>22</v>
      </c>
      <c r="F4" s="38">
        <v>21</v>
      </c>
      <c r="G4" s="76">
        <v>9</v>
      </c>
      <c r="H4" s="73">
        <f>SUMIF(J4:L4,"&gt;0",J4:L4)</f>
        <v>3</v>
      </c>
      <c r="I4" s="39">
        <f>SUM(E4:G4)</f>
        <v>52</v>
      </c>
      <c r="J4" s="23">
        <f>IF(E4&gt;E5,1,0)</f>
        <v>1</v>
      </c>
      <c r="K4" s="23">
        <f>IF(F4&gt;F5,1,0)</f>
        <v>1</v>
      </c>
      <c r="L4" s="23">
        <f>IF(G4&gt;G5,1,0)</f>
        <v>1</v>
      </c>
      <c r="N4" s="40">
        <f>IF($H4&gt;$H5,C4,IF($H4&lt;$H5,C5,IF($I4&lt;$I5,C5,IF($I4&gt;$I5,C4,IF($C4&lt;$C5,C4,C5)))))</f>
        <v>1</v>
      </c>
      <c r="O4" s="41" t="str">
        <f>VLOOKUP(N4,$A$4:$B$67,2,0)</f>
        <v>Реклин</v>
      </c>
      <c r="P4" s="42">
        <v>9</v>
      </c>
      <c r="Q4" s="124">
        <v>5</v>
      </c>
      <c r="R4" s="42">
        <v>13</v>
      </c>
      <c r="S4" s="82">
        <f aca="true" t="shared" si="0" ref="S4:S66">SUMIF(U4:W4,"&gt;0",U4:W4)</f>
        <v>1</v>
      </c>
      <c r="T4" s="83">
        <f aca="true" t="shared" si="1" ref="T4:T66">SUM(P4:R4)</f>
        <v>27</v>
      </c>
      <c r="U4" s="23">
        <f>IF(P4&gt;P6,1,0)</f>
        <v>0</v>
      </c>
      <c r="V4" s="23">
        <f>IF(Q4&gt;Q6,1,0)</f>
        <v>1</v>
      </c>
      <c r="W4" s="23">
        <f>IF(R4&gt;R6,1,0)</f>
        <v>0</v>
      </c>
      <c r="X4" s="23"/>
      <c r="Y4" s="98">
        <f>IF(S4&gt;S6,N4,IF(S4&lt;S6,N6,IF(T4&lt;T6,N6,IF(T4&gt;T6,N4,IF(N4&lt;N6,N4,N6)))))</f>
        <v>33</v>
      </c>
      <c r="Z4" s="99" t="str">
        <f>VLOOKUP(Y4,$A$4:$B$67,2,0)</f>
        <v>NecID</v>
      </c>
      <c r="AA4" s="100">
        <v>10</v>
      </c>
      <c r="AB4" s="100">
        <f>IF(ISNA(VLOOKUP($Z4,Таблица!$A$1:$J$64,10,0)),0,VLOOKUP($Z4,Таблица!$A$1:$J$64,10,0))</f>
        <v>6</v>
      </c>
      <c r="AC4" s="101"/>
      <c r="AD4" s="102">
        <f>SUMIF(AF4:AH4,"&gt;0",AF4:AH4)</f>
        <v>1</v>
      </c>
      <c r="AE4" s="103">
        <f>SUM(AA4:AC4)</f>
        <v>16</v>
      </c>
      <c r="AF4" s="23">
        <f>IF(AA4&gt;AA8,1,0)</f>
        <v>0</v>
      </c>
      <c r="AG4" s="23">
        <f>IF(AB4&gt;AB8,1,0)</f>
        <v>1</v>
      </c>
      <c r="AH4" s="23">
        <f>IF(AC4&gt;AC8,1,0)</f>
        <v>0</v>
      </c>
    </row>
    <row r="5" spans="1:31" ht="12.75">
      <c r="A5" s="24">
        <v>2</v>
      </c>
      <c r="B5" s="34" t="s">
        <v>38</v>
      </c>
      <c r="C5" s="43">
        <v>64</v>
      </c>
      <c r="D5" s="44"/>
      <c r="E5" s="45">
        <v>0</v>
      </c>
      <c r="F5" s="46">
        <v>0</v>
      </c>
      <c r="G5" s="77">
        <v>0</v>
      </c>
      <c r="H5" s="74">
        <f aca="true" t="shared" si="2" ref="H5:H67">SUMIF(J5:L5,"&gt;0",J5:L5)</f>
        <v>0</v>
      </c>
      <c r="I5" s="47">
        <f aca="true" t="shared" si="3" ref="I5:I67">SUM(E5:G5)</f>
        <v>0</v>
      </c>
      <c r="J5" s="23">
        <f>IF(E5&gt;E4,1,0)</f>
        <v>0</v>
      </c>
      <c r="K5" s="23">
        <f>IF(F5&gt;F4,1,0)</f>
        <v>0</v>
      </c>
      <c r="L5" s="23">
        <f>IF(G5&gt;G4,1,0)</f>
        <v>0</v>
      </c>
      <c r="N5" s="48"/>
      <c r="O5" s="49"/>
      <c r="P5" s="50"/>
      <c r="Q5" s="125"/>
      <c r="R5" s="50"/>
      <c r="S5" s="84"/>
      <c r="T5" s="85"/>
      <c r="Y5" s="104"/>
      <c r="Z5" s="105"/>
      <c r="AA5" s="106"/>
      <c r="AB5" s="106"/>
      <c r="AC5" s="107"/>
      <c r="AD5" s="108"/>
      <c r="AE5" s="109"/>
    </row>
    <row r="6" spans="1:34" ht="12.75">
      <c r="A6" s="24">
        <v>3</v>
      </c>
      <c r="B6" s="34" t="s">
        <v>7</v>
      </c>
      <c r="C6" s="35">
        <v>33</v>
      </c>
      <c r="D6" s="80" t="str">
        <f aca="true" t="shared" si="4" ref="D6:D67">VLOOKUP(C6,$A$4:$B$67,2)</f>
        <v>NecID</v>
      </c>
      <c r="E6" s="37">
        <v>8</v>
      </c>
      <c r="F6" s="38">
        <v>14</v>
      </c>
      <c r="G6" s="76">
        <v>7</v>
      </c>
      <c r="H6" s="73">
        <f t="shared" si="2"/>
        <v>1</v>
      </c>
      <c r="I6" s="39">
        <f t="shared" si="3"/>
        <v>29</v>
      </c>
      <c r="J6" s="23">
        <f>IF(E6&gt;E7,1,0)</f>
        <v>0</v>
      </c>
      <c r="K6" s="23">
        <f>IF(F6&gt;F7,1,0)</f>
        <v>1</v>
      </c>
      <c r="L6" s="23">
        <f>IF(G6&gt;G7,1,0)</f>
        <v>0</v>
      </c>
      <c r="N6" s="48">
        <f>IF($H6&gt;$H7,C6,IF($H6&lt;$H7,C7,IF($I6&lt;$I7,C7,IF($I6&gt;$I7,C6,IF($C6&lt;$C7,C6,C7)))))</f>
        <v>33</v>
      </c>
      <c r="O6" s="129" t="str">
        <f>VLOOKUP(N6,$A$4:$B$67,2,0)</f>
        <v>NecID</v>
      </c>
      <c r="P6" s="50">
        <v>17</v>
      </c>
      <c r="Q6" s="125">
        <v>2</v>
      </c>
      <c r="R6" s="50">
        <v>13</v>
      </c>
      <c r="S6" s="84">
        <f t="shared" si="0"/>
        <v>1</v>
      </c>
      <c r="T6" s="85">
        <f t="shared" si="1"/>
        <v>32</v>
      </c>
      <c r="U6" s="23">
        <f>IF(P6&gt;P4,1,0)</f>
        <v>1</v>
      </c>
      <c r="V6" s="23">
        <f>IF(Q6&gt;Q4,1,0)</f>
        <v>0</v>
      </c>
      <c r="W6" s="23">
        <f>IF(R6&gt;R4,1,0)</f>
        <v>0</v>
      </c>
      <c r="Y6" s="104"/>
      <c r="Z6" s="105"/>
      <c r="AA6" s="106"/>
      <c r="AB6" s="106"/>
      <c r="AC6" s="107"/>
      <c r="AD6" s="108"/>
      <c r="AE6" s="109"/>
      <c r="AF6" s="23"/>
      <c r="AG6" s="23"/>
      <c r="AH6" s="23"/>
    </row>
    <row r="7" spans="1:31" ht="12.75">
      <c r="A7" s="24">
        <v>4</v>
      </c>
      <c r="B7" s="34" t="s">
        <v>37</v>
      </c>
      <c r="C7" s="43">
        <v>32</v>
      </c>
      <c r="D7" s="44" t="str">
        <f t="shared" si="4"/>
        <v>Alfred61</v>
      </c>
      <c r="E7" s="45">
        <v>11</v>
      </c>
      <c r="F7" s="46">
        <v>7</v>
      </c>
      <c r="G7" s="77">
        <v>7</v>
      </c>
      <c r="H7" s="74">
        <f t="shared" si="2"/>
        <v>1</v>
      </c>
      <c r="I7" s="47">
        <f t="shared" si="3"/>
        <v>25</v>
      </c>
      <c r="J7" s="23">
        <f>IF(E7&gt;E6,1,0)</f>
        <v>1</v>
      </c>
      <c r="K7" s="23">
        <f>IF(F7&gt;F6,1,0)</f>
        <v>0</v>
      </c>
      <c r="L7" s="23">
        <f>IF(G7&gt;G6,1,0)</f>
        <v>0</v>
      </c>
      <c r="N7" s="51"/>
      <c r="O7" s="52"/>
      <c r="P7" s="53"/>
      <c r="Q7" s="126"/>
      <c r="R7" s="53"/>
      <c r="S7" s="86"/>
      <c r="T7" s="87"/>
      <c r="Y7" s="104"/>
      <c r="Z7" s="105"/>
      <c r="AA7" s="106"/>
      <c r="AB7" s="106"/>
      <c r="AC7" s="107"/>
      <c r="AD7" s="108"/>
      <c r="AE7" s="109"/>
    </row>
    <row r="8" spans="1:34" ht="12.75">
      <c r="A8" s="24">
        <v>5</v>
      </c>
      <c r="B8" s="34" t="s">
        <v>41</v>
      </c>
      <c r="C8" s="35">
        <v>17</v>
      </c>
      <c r="D8" s="36" t="str">
        <f t="shared" si="4"/>
        <v>igorocker</v>
      </c>
      <c r="E8" s="37">
        <v>17</v>
      </c>
      <c r="F8" s="38">
        <v>21</v>
      </c>
      <c r="G8" s="76">
        <v>9</v>
      </c>
      <c r="H8" s="73">
        <f t="shared" si="2"/>
        <v>3</v>
      </c>
      <c r="I8" s="39">
        <f t="shared" si="3"/>
        <v>47</v>
      </c>
      <c r="J8" s="23">
        <f>IF(E8&gt;E9,1,0)</f>
        <v>1</v>
      </c>
      <c r="K8" s="23">
        <f>IF(F8&gt;F9,1,0)</f>
        <v>1</v>
      </c>
      <c r="L8" s="23">
        <f>IF(G8&gt;G9,1,0)</f>
        <v>1</v>
      </c>
      <c r="N8" s="40">
        <f>IF($H8&gt;$H9,C8,IF($H8&lt;$H9,C9,IF($I8&lt;$I9,C9,IF($I8&gt;$I9,C8,IF($C8&lt;$C9,C8,C9)))))</f>
        <v>17</v>
      </c>
      <c r="O8" s="41" t="str">
        <f>VLOOKUP(N8,$A$4:$B$67,2,0)</f>
        <v>igorocker</v>
      </c>
      <c r="P8" s="42">
        <v>15</v>
      </c>
      <c r="Q8" s="124">
        <v>3</v>
      </c>
      <c r="R8" s="42">
        <v>0</v>
      </c>
      <c r="S8" s="82">
        <f t="shared" si="0"/>
        <v>1</v>
      </c>
      <c r="T8" s="83">
        <f t="shared" si="1"/>
        <v>18</v>
      </c>
      <c r="U8" s="23">
        <f>IF(P8&gt;P10,1,0)</f>
        <v>1</v>
      </c>
      <c r="V8" s="23">
        <f>IF(Q8&gt;Q10,1,0)</f>
        <v>0</v>
      </c>
      <c r="W8" s="23">
        <f>IF(R8&gt;R10,1,0)</f>
        <v>0</v>
      </c>
      <c r="Y8" s="104">
        <f>IF(S8&gt;S10,N8,IF(S8&lt;S10,N10,IF(T8&lt;T10,N10,IF(T8&gt;T10,N8,IF(N8&lt;N10,N8,N10)))))</f>
        <v>16</v>
      </c>
      <c r="Z8" s="105" t="str">
        <f>VLOOKUP(Y8,$A$4:$B$67,2,0)</f>
        <v>ПАВЛОДАР </v>
      </c>
      <c r="AA8" s="106">
        <v>10</v>
      </c>
      <c r="AB8" s="106">
        <f>IF(ISNA(VLOOKUP($Z8,Таблица!$A$1:$J$64,10,0)),0,VLOOKUP($Z8,Таблица!$A$1:$J$64,10,0))</f>
        <v>2</v>
      </c>
      <c r="AC8" s="107"/>
      <c r="AD8" s="108">
        <f>SUMIF(AF8:AH8,"&gt;0",AF8:AH8)</f>
        <v>0</v>
      </c>
      <c r="AE8" s="109">
        <f>SUM(AA8:AC8)</f>
        <v>12</v>
      </c>
      <c r="AF8" s="23">
        <f>IF(AA8&gt;AA4,1,0)</f>
        <v>0</v>
      </c>
      <c r="AG8" s="23">
        <f>IF(AB8&gt;AB4,1,0)</f>
        <v>0</v>
      </c>
      <c r="AH8" s="23">
        <f>IF(AC8&gt;AC4,1,0)</f>
        <v>0</v>
      </c>
    </row>
    <row r="9" spans="1:31" ht="12.75">
      <c r="A9" s="24">
        <v>6</v>
      </c>
      <c r="B9" s="34" t="s">
        <v>20</v>
      </c>
      <c r="C9" s="43">
        <v>48</v>
      </c>
      <c r="D9" s="44"/>
      <c r="E9" s="45">
        <v>0</v>
      </c>
      <c r="F9" s="46">
        <v>0</v>
      </c>
      <c r="G9" s="77">
        <v>0</v>
      </c>
      <c r="H9" s="74">
        <f t="shared" si="2"/>
        <v>0</v>
      </c>
      <c r="I9" s="47">
        <f t="shared" si="3"/>
        <v>0</v>
      </c>
      <c r="J9" s="23">
        <f>IF(E9&gt;E8,1,0)</f>
        <v>0</v>
      </c>
      <c r="K9" s="23">
        <f>IF(F9&gt;F8,1,0)</f>
        <v>0</v>
      </c>
      <c r="L9" s="23">
        <f>IF(G9&gt;G8,1,0)</f>
        <v>0</v>
      </c>
      <c r="N9" s="48"/>
      <c r="O9" s="49"/>
      <c r="P9" s="50"/>
      <c r="Q9" s="125"/>
      <c r="R9" s="50"/>
      <c r="S9" s="84"/>
      <c r="T9" s="85"/>
      <c r="Y9" s="104"/>
      <c r="Z9" s="105"/>
      <c r="AA9" s="106"/>
      <c r="AB9" s="106"/>
      <c r="AC9" s="107"/>
      <c r="AD9" s="108"/>
      <c r="AE9" s="109"/>
    </row>
    <row r="10" spans="1:34" ht="12.75">
      <c r="A10" s="24">
        <v>7</v>
      </c>
      <c r="B10" s="34" t="s">
        <v>43</v>
      </c>
      <c r="C10" s="35">
        <v>49</v>
      </c>
      <c r="D10" s="36"/>
      <c r="E10" s="37">
        <v>0</v>
      </c>
      <c r="F10" s="38">
        <v>0</v>
      </c>
      <c r="G10" s="76">
        <v>0</v>
      </c>
      <c r="H10" s="73">
        <f t="shared" si="2"/>
        <v>0</v>
      </c>
      <c r="I10" s="39">
        <f t="shared" si="3"/>
        <v>0</v>
      </c>
      <c r="J10" s="23">
        <f>IF(E10&gt;E11,1,0)</f>
        <v>0</v>
      </c>
      <c r="K10" s="23">
        <f>IF(F10&gt;F11,1,0)</f>
        <v>0</v>
      </c>
      <c r="L10" s="23">
        <f>IF(G10&gt;G11,1,0)</f>
        <v>0</v>
      </c>
      <c r="N10" s="48">
        <f>IF($H10&gt;$H11,C10,IF($H10&lt;$H11,C11,IF($I10&lt;$I11,C11,IF($I10&gt;$I11,C10,IF($C10&lt;$C11,C10,C11)))))</f>
        <v>16</v>
      </c>
      <c r="O10" s="129" t="str">
        <f>VLOOKUP(N10,$A$4:$B$67,2,0)</f>
        <v>ПАВЛОДАР </v>
      </c>
      <c r="P10" s="50">
        <v>0</v>
      </c>
      <c r="Q10" s="125">
        <v>8</v>
      </c>
      <c r="R10" s="50">
        <v>13</v>
      </c>
      <c r="S10" s="84">
        <f t="shared" si="0"/>
        <v>2</v>
      </c>
      <c r="T10" s="85">
        <f t="shared" si="1"/>
        <v>21</v>
      </c>
      <c r="U10" s="23">
        <f>IF(P10&gt;P8,1,0)</f>
        <v>0</v>
      </c>
      <c r="V10" s="23">
        <f>IF(Q10&gt;Q8,1,0)</f>
        <v>1</v>
      </c>
      <c r="W10" s="23">
        <f>IF(R10&gt;R8,1,0)</f>
        <v>1</v>
      </c>
      <c r="Y10" s="104"/>
      <c r="Z10" s="105"/>
      <c r="AA10" s="106"/>
      <c r="AB10" s="106"/>
      <c r="AC10" s="107"/>
      <c r="AD10" s="108"/>
      <c r="AE10" s="109"/>
      <c r="AF10" s="23"/>
      <c r="AG10" s="23"/>
      <c r="AH10" s="23"/>
    </row>
    <row r="11" spans="1:31" ht="12.75">
      <c r="A11" s="24">
        <v>8</v>
      </c>
      <c r="B11" s="34" t="s">
        <v>15</v>
      </c>
      <c r="C11" s="43">
        <v>16</v>
      </c>
      <c r="D11" s="44" t="str">
        <f t="shared" si="4"/>
        <v>ПАВЛОДАР </v>
      </c>
      <c r="E11" s="45">
        <v>17</v>
      </c>
      <c r="F11" s="46">
        <v>20</v>
      </c>
      <c r="G11" s="77">
        <v>11</v>
      </c>
      <c r="H11" s="74">
        <f t="shared" si="2"/>
        <v>3</v>
      </c>
      <c r="I11" s="47">
        <f t="shared" si="3"/>
        <v>48</v>
      </c>
      <c r="J11" s="23">
        <f>IF(E11&gt;E10,1,0)</f>
        <v>1</v>
      </c>
      <c r="K11" s="23">
        <f>IF(F11&gt;F10,1,0)</f>
        <v>1</v>
      </c>
      <c r="L11" s="23">
        <f>IF(G11&gt;G10,1,0)</f>
        <v>1</v>
      </c>
      <c r="N11" s="51"/>
      <c r="O11" s="52"/>
      <c r="P11" s="53"/>
      <c r="Q11" s="126"/>
      <c r="R11" s="53"/>
      <c r="S11" s="86"/>
      <c r="T11" s="87"/>
      <c r="Y11" s="110"/>
      <c r="Z11" s="111"/>
      <c r="AA11" s="112"/>
      <c r="AB11" s="112"/>
      <c r="AC11" s="113"/>
      <c r="AD11" s="114"/>
      <c r="AE11" s="115"/>
    </row>
    <row r="12" spans="1:34" ht="12.75">
      <c r="A12" s="24">
        <v>9</v>
      </c>
      <c r="B12" s="34" t="s">
        <v>22</v>
      </c>
      <c r="C12" s="35">
        <v>9</v>
      </c>
      <c r="D12" s="36" t="str">
        <f t="shared" si="4"/>
        <v>digor</v>
      </c>
      <c r="E12" s="37">
        <v>15</v>
      </c>
      <c r="F12" s="38">
        <v>18</v>
      </c>
      <c r="G12" s="76">
        <v>12</v>
      </c>
      <c r="H12" s="73">
        <f t="shared" si="2"/>
        <v>3</v>
      </c>
      <c r="I12" s="39">
        <f t="shared" si="3"/>
        <v>45</v>
      </c>
      <c r="J12" s="23">
        <f>IF(E12&gt;E13,1,0)</f>
        <v>1</v>
      </c>
      <c r="K12" s="23">
        <f>IF(F12&gt;F13,1,0)</f>
        <v>1</v>
      </c>
      <c r="L12" s="23">
        <f>IF(G12&gt;G13,1,0)</f>
        <v>1</v>
      </c>
      <c r="N12" s="40">
        <f>IF($H12&gt;$H13,C12,IF($H12&lt;$H13,C13,IF($I12&lt;$I13,C13,IF($I12&gt;$I13,C12,IF($C12&lt;$C13,C12,C13)))))</f>
        <v>9</v>
      </c>
      <c r="O12" s="128" t="str">
        <f>VLOOKUP(N12,$A$4:$B$67,2,0)</f>
        <v>digor</v>
      </c>
      <c r="P12" s="42">
        <v>18</v>
      </c>
      <c r="Q12" s="124">
        <v>2</v>
      </c>
      <c r="R12" s="42">
        <v>20</v>
      </c>
      <c r="S12" s="82">
        <f t="shared" si="0"/>
        <v>2</v>
      </c>
      <c r="T12" s="83">
        <f t="shared" si="1"/>
        <v>40</v>
      </c>
      <c r="U12" s="23">
        <f>IF(P12&gt;P14,1,0)</f>
        <v>1</v>
      </c>
      <c r="V12" s="23">
        <f>IF(Q12&gt;Q14,1,0)</f>
        <v>0</v>
      </c>
      <c r="W12" s="23">
        <f>IF(R12&gt;R14,1,0)</f>
        <v>1</v>
      </c>
      <c r="Y12" s="98">
        <f>IF(S12&gt;S14,N12,IF(S12&lt;S14,N14,IF(T12&lt;T14,N14,IF(T12&gt;T14,N12,IF(N12&lt;N14,N12,N14)))))</f>
        <v>9</v>
      </c>
      <c r="Z12" s="99" t="str">
        <f>VLOOKUP(Y12,$A$4:$B$67,2,0)</f>
        <v>digor</v>
      </c>
      <c r="AA12" s="100">
        <v>16</v>
      </c>
      <c r="AB12" s="100">
        <f>IF(ISNA(VLOOKUP($Z12,Таблица!$A$1:$J$64,10,0)),0,VLOOKUP($Z12,Таблица!$A$1:$J$64,10,0))</f>
        <v>2</v>
      </c>
      <c r="AC12" s="101"/>
      <c r="AD12" s="102">
        <f>SUMIF(AF12:AH12,"&gt;0",AF12:AH12)</f>
        <v>1</v>
      </c>
      <c r="AE12" s="103">
        <f>SUM(AA12:AC12)</f>
        <v>18</v>
      </c>
      <c r="AF12" s="23">
        <f>IF(AA12&gt;AA16,1,0)</f>
        <v>1</v>
      </c>
      <c r="AG12" s="23">
        <f>IF(AB12&gt;AB16,1,0)</f>
        <v>0</v>
      </c>
      <c r="AH12" s="23">
        <f>IF(AC12&gt;AC16,1,0)</f>
        <v>0</v>
      </c>
    </row>
    <row r="13" spans="1:31" ht="12.75">
      <c r="A13" s="24">
        <v>10</v>
      </c>
      <c r="B13" s="34" t="s">
        <v>25</v>
      </c>
      <c r="C13" s="43">
        <v>56</v>
      </c>
      <c r="D13" s="44"/>
      <c r="E13" s="45">
        <v>0</v>
      </c>
      <c r="F13" s="46">
        <v>0</v>
      </c>
      <c r="G13" s="77">
        <v>0</v>
      </c>
      <c r="H13" s="74">
        <f t="shared" si="2"/>
        <v>0</v>
      </c>
      <c r="I13" s="47">
        <f t="shared" si="3"/>
        <v>0</v>
      </c>
      <c r="J13" s="23">
        <f>IF(E13&gt;E12,1,0)</f>
        <v>0</v>
      </c>
      <c r="K13" s="23">
        <f>IF(F13&gt;F12,1,0)</f>
        <v>0</v>
      </c>
      <c r="L13" s="23">
        <f>IF(G13&gt;G12,1,0)</f>
        <v>0</v>
      </c>
      <c r="N13" s="48"/>
      <c r="O13" s="49"/>
      <c r="P13" s="50"/>
      <c r="Q13" s="125"/>
      <c r="R13" s="50"/>
      <c r="S13" s="84"/>
      <c r="T13" s="85"/>
      <c r="Y13" s="104"/>
      <c r="Z13" s="105"/>
      <c r="AA13" s="106"/>
      <c r="AB13" s="106"/>
      <c r="AC13" s="107"/>
      <c r="AD13" s="108"/>
      <c r="AE13" s="109"/>
    </row>
    <row r="14" spans="1:34" ht="12.75">
      <c r="A14" s="24">
        <v>11</v>
      </c>
      <c r="B14" s="34" t="s">
        <v>23</v>
      </c>
      <c r="C14" s="35">
        <v>41</v>
      </c>
      <c r="D14" s="36"/>
      <c r="E14" s="37">
        <v>0</v>
      </c>
      <c r="F14" s="38">
        <v>0</v>
      </c>
      <c r="G14" s="76">
        <v>0</v>
      </c>
      <c r="H14" s="73">
        <f t="shared" si="2"/>
        <v>0</v>
      </c>
      <c r="I14" s="39">
        <f t="shared" si="3"/>
        <v>0</v>
      </c>
      <c r="J14" s="23">
        <f>IF(E14&gt;E15,1,0)</f>
        <v>0</v>
      </c>
      <c r="K14" s="23">
        <f>IF(F14&gt;F15,1,0)</f>
        <v>0</v>
      </c>
      <c r="L14" s="23">
        <f>IF(G14&gt;G15,1,0)</f>
        <v>0</v>
      </c>
      <c r="N14" s="48">
        <f>IF($H14&gt;$H15,C14,IF($H14&lt;$H15,C15,IF($I14&lt;$I15,C15,IF($I14&gt;$I15,C14,IF($C14&lt;$C15,C14,C15)))))</f>
        <v>24</v>
      </c>
      <c r="O14" s="49" t="str">
        <f>VLOOKUP(N14,$A$4:$B$67,2,0)</f>
        <v>ESI2607</v>
      </c>
      <c r="P14" s="50">
        <v>15</v>
      </c>
      <c r="Q14" s="125">
        <v>3</v>
      </c>
      <c r="R14" s="50">
        <v>9</v>
      </c>
      <c r="S14" s="84">
        <f t="shared" si="0"/>
        <v>1</v>
      </c>
      <c r="T14" s="85">
        <f t="shared" si="1"/>
        <v>27</v>
      </c>
      <c r="U14" s="23">
        <f>IF(P14&gt;P12,1,0)</f>
        <v>0</v>
      </c>
      <c r="V14" s="23">
        <f>IF(Q14&gt;Q12,1,0)</f>
        <v>1</v>
      </c>
      <c r="W14" s="23">
        <f>IF(R14&gt;R12,1,0)</f>
        <v>0</v>
      </c>
      <c r="Y14" s="104"/>
      <c r="Z14" s="105"/>
      <c r="AA14" s="106"/>
      <c r="AB14" s="106"/>
      <c r="AC14" s="107"/>
      <c r="AD14" s="108"/>
      <c r="AE14" s="109"/>
      <c r="AF14" s="23"/>
      <c r="AG14" s="23"/>
      <c r="AH14" s="23"/>
    </row>
    <row r="15" spans="1:31" ht="12.75">
      <c r="A15" s="24">
        <v>12</v>
      </c>
      <c r="B15" s="34" t="s">
        <v>14</v>
      </c>
      <c r="C15" s="43">
        <v>24</v>
      </c>
      <c r="D15" s="44" t="str">
        <f t="shared" si="4"/>
        <v>ESI2607</v>
      </c>
      <c r="E15" s="45">
        <v>23</v>
      </c>
      <c r="F15" s="46">
        <v>11</v>
      </c>
      <c r="G15" s="77">
        <v>12</v>
      </c>
      <c r="H15" s="74">
        <f t="shared" si="2"/>
        <v>3</v>
      </c>
      <c r="I15" s="47">
        <f t="shared" si="3"/>
        <v>46</v>
      </c>
      <c r="J15" s="23">
        <f>IF(E15&gt;E14,1,0)</f>
        <v>1</v>
      </c>
      <c r="K15" s="23">
        <f>IF(F15&gt;F14,1,0)</f>
        <v>1</v>
      </c>
      <c r="L15" s="23">
        <f>IF(G15&gt;G14,1,0)</f>
        <v>1</v>
      </c>
      <c r="N15" s="51"/>
      <c r="O15" s="52"/>
      <c r="P15" s="53"/>
      <c r="Q15" s="126"/>
      <c r="R15" s="53"/>
      <c r="S15" s="86"/>
      <c r="T15" s="87"/>
      <c r="Y15" s="104"/>
      <c r="Z15" s="105"/>
      <c r="AA15" s="106"/>
      <c r="AB15" s="106"/>
      <c r="AC15" s="107"/>
      <c r="AD15" s="108"/>
      <c r="AE15" s="109"/>
    </row>
    <row r="16" spans="1:34" ht="12.75">
      <c r="A16" s="24">
        <v>13</v>
      </c>
      <c r="B16" s="34" t="s">
        <v>21</v>
      </c>
      <c r="C16" s="35">
        <v>25</v>
      </c>
      <c r="D16" s="36" t="str">
        <f t="shared" si="4"/>
        <v>URSAlex</v>
      </c>
      <c r="E16" s="37">
        <v>20</v>
      </c>
      <c r="F16" s="38">
        <v>17</v>
      </c>
      <c r="G16" s="76">
        <v>13</v>
      </c>
      <c r="H16" s="73">
        <f t="shared" si="2"/>
        <v>3</v>
      </c>
      <c r="I16" s="39">
        <f t="shared" si="3"/>
        <v>50</v>
      </c>
      <c r="J16" s="23">
        <f>IF(E16&gt;E17,1,0)</f>
        <v>1</v>
      </c>
      <c r="K16" s="23">
        <f>IF(F16&gt;F17,1,0)</f>
        <v>1</v>
      </c>
      <c r="L16" s="23">
        <f>IF(G16&gt;G17,1,0)</f>
        <v>1</v>
      </c>
      <c r="N16" s="40">
        <f>IF($H16&gt;$H17,C16,IF($H16&lt;$H17,C17,IF($I16&lt;$I17,C17,IF($I16&gt;$I17,C16,IF($C16&lt;$C17,C16,C17)))))</f>
        <v>25</v>
      </c>
      <c r="O16" s="128" t="str">
        <f>VLOOKUP(N16,$A$4:$B$67,2,0)</f>
        <v>URSAlex</v>
      </c>
      <c r="P16" s="42">
        <v>15</v>
      </c>
      <c r="Q16" s="124">
        <v>3</v>
      </c>
      <c r="R16" s="42">
        <v>17</v>
      </c>
      <c r="S16" s="82">
        <f t="shared" si="0"/>
        <v>1</v>
      </c>
      <c r="T16" s="83">
        <f t="shared" si="1"/>
        <v>35</v>
      </c>
      <c r="U16" s="23">
        <f>IF(P16&gt;P18,1,0)</f>
        <v>1</v>
      </c>
      <c r="V16" s="23">
        <f>IF(Q16&gt;Q18,1,0)</f>
        <v>0</v>
      </c>
      <c r="W16" s="23">
        <f>IF(R16&gt;R18,1,0)</f>
        <v>0</v>
      </c>
      <c r="Y16" s="104">
        <f>IF(S16&gt;S18,N16,IF(S16&lt;S18,N18,IF(T16&lt;T18,N18,IF(T16&gt;T18,N16,IF(N16&lt;N18,N16,N18)))))</f>
        <v>25</v>
      </c>
      <c r="Z16" s="105" t="str">
        <f>VLOOKUP(Y16,$A$4:$B$67,2,0)</f>
        <v>URSAlex</v>
      </c>
      <c r="AA16" s="106">
        <v>15</v>
      </c>
      <c r="AB16" s="106">
        <f>IF(ISNA(VLOOKUP($Z16,Таблица!$A$1:$J$64,10,0)),0,VLOOKUP($Z16,Таблица!$A$1:$J$64,10,0))</f>
        <v>2</v>
      </c>
      <c r="AC16" s="107"/>
      <c r="AD16" s="108">
        <f>SUMIF(AF16:AH16,"&gt;0",AF16:AH16)</f>
        <v>0</v>
      </c>
      <c r="AE16" s="109">
        <f>SUM(AA16:AC16)</f>
        <v>17</v>
      </c>
      <c r="AF16" s="23">
        <f>IF(AA16&gt;AA12,1,0)</f>
        <v>0</v>
      </c>
      <c r="AG16" s="23">
        <f>IF(AB16&gt;AB12,1,0)</f>
        <v>0</v>
      </c>
      <c r="AH16" s="23">
        <f>IF(AC16&gt;AC12,1,0)</f>
        <v>0</v>
      </c>
    </row>
    <row r="17" spans="1:31" ht="12.75">
      <c r="A17" s="24">
        <v>14</v>
      </c>
      <c r="B17" s="34" t="s">
        <v>6</v>
      </c>
      <c r="C17" s="43">
        <v>40</v>
      </c>
      <c r="D17" s="44"/>
      <c r="E17" s="45">
        <v>0</v>
      </c>
      <c r="F17" s="46">
        <v>0</v>
      </c>
      <c r="G17" s="77">
        <v>0</v>
      </c>
      <c r="H17" s="74">
        <f t="shared" si="2"/>
        <v>0</v>
      </c>
      <c r="I17" s="47">
        <f t="shared" si="3"/>
        <v>0</v>
      </c>
      <c r="J17" s="23">
        <f>IF(E17&gt;E16,1,0)</f>
        <v>0</v>
      </c>
      <c r="K17" s="23">
        <f>IF(F17&gt;F16,1,0)</f>
        <v>0</v>
      </c>
      <c r="L17" s="23">
        <f>IF(G17&gt;G16,1,0)</f>
        <v>0</v>
      </c>
      <c r="N17" s="48"/>
      <c r="O17" s="49"/>
      <c r="P17" s="50"/>
      <c r="Q17" s="125"/>
      <c r="R17" s="50"/>
      <c r="S17" s="84"/>
      <c r="T17" s="85"/>
      <c r="Y17" s="104"/>
      <c r="Z17" s="105"/>
      <c r="AA17" s="106"/>
      <c r="AB17" s="106"/>
      <c r="AC17" s="107"/>
      <c r="AD17" s="108"/>
      <c r="AE17" s="109"/>
    </row>
    <row r="18" spans="1:34" ht="12.75">
      <c r="A18" s="24">
        <v>15</v>
      </c>
      <c r="B18" s="34" t="s">
        <v>27</v>
      </c>
      <c r="C18" s="35">
        <v>57</v>
      </c>
      <c r="D18" s="36"/>
      <c r="E18" s="37">
        <v>0</v>
      </c>
      <c r="F18" s="38">
        <v>0</v>
      </c>
      <c r="G18" s="76">
        <v>0</v>
      </c>
      <c r="H18" s="73">
        <f t="shared" si="2"/>
        <v>0</v>
      </c>
      <c r="I18" s="39">
        <f t="shared" si="3"/>
        <v>0</v>
      </c>
      <c r="J18" s="23">
        <f>IF(E18&gt;E19,1,0)</f>
        <v>0</v>
      </c>
      <c r="K18" s="23">
        <f>IF(F18&gt;F19,1,0)</f>
        <v>0</v>
      </c>
      <c r="L18" s="23">
        <f>IF(G18&gt;G19,1,0)</f>
        <v>0</v>
      </c>
      <c r="N18" s="48">
        <f>IF($H18&gt;$H19,C18,IF($H18&lt;$H19,C19,IF($I18&lt;$I19,C19,IF($I18&gt;$I19,C18,IF($C18&lt;$C19,C18,C19)))))</f>
        <v>8</v>
      </c>
      <c r="O18" s="49" t="str">
        <f>VLOOKUP(N18,$A$4:$B$67,2,0)</f>
        <v>afa</v>
      </c>
      <c r="P18" s="50">
        <v>13</v>
      </c>
      <c r="Q18" s="125">
        <v>3</v>
      </c>
      <c r="R18" s="50">
        <v>18</v>
      </c>
      <c r="S18" s="84">
        <f t="shared" si="0"/>
        <v>1</v>
      </c>
      <c r="T18" s="85">
        <f t="shared" si="1"/>
        <v>34</v>
      </c>
      <c r="U18" s="23">
        <f>IF(P18&gt;P16,1,0)</f>
        <v>0</v>
      </c>
      <c r="V18" s="23">
        <f>IF(Q18&gt;Q16,1,0)</f>
        <v>0</v>
      </c>
      <c r="W18" s="23">
        <f>IF(R18&gt;R16,1,0)</f>
        <v>1</v>
      </c>
      <c r="Y18" s="104"/>
      <c r="Z18" s="105"/>
      <c r="AA18" s="106"/>
      <c r="AB18" s="106"/>
      <c r="AC18" s="107"/>
      <c r="AD18" s="108"/>
      <c r="AE18" s="109"/>
      <c r="AF18" s="23"/>
      <c r="AG18" s="23"/>
      <c r="AH18" s="23"/>
    </row>
    <row r="19" spans="1:31" ht="12.75">
      <c r="A19" s="24">
        <v>16</v>
      </c>
      <c r="B19" s="34" t="s">
        <v>42</v>
      </c>
      <c r="C19" s="43">
        <v>8</v>
      </c>
      <c r="D19" s="44" t="str">
        <f t="shared" si="4"/>
        <v>afa</v>
      </c>
      <c r="E19" s="45">
        <v>9</v>
      </c>
      <c r="F19" s="46">
        <v>20</v>
      </c>
      <c r="G19" s="77">
        <v>8</v>
      </c>
      <c r="H19" s="74">
        <f t="shared" si="2"/>
        <v>3</v>
      </c>
      <c r="I19" s="47">
        <f t="shared" si="3"/>
        <v>37</v>
      </c>
      <c r="J19" s="23">
        <f>IF(E19&gt;E18,1,0)</f>
        <v>1</v>
      </c>
      <c r="K19" s="23">
        <f>IF(F19&gt;F18,1,0)</f>
        <v>1</v>
      </c>
      <c r="L19" s="23">
        <f>IF(G19&gt;G18,1,0)</f>
        <v>1</v>
      </c>
      <c r="N19" s="51"/>
      <c r="O19" s="52"/>
      <c r="P19" s="53"/>
      <c r="Q19" s="126"/>
      <c r="R19" s="53"/>
      <c r="S19" s="86"/>
      <c r="T19" s="87"/>
      <c r="Y19" s="110"/>
      <c r="Z19" s="111"/>
      <c r="AA19" s="112"/>
      <c r="AB19" s="112"/>
      <c r="AC19" s="113"/>
      <c r="AD19" s="114"/>
      <c r="AE19" s="115"/>
    </row>
    <row r="20" spans="1:34" ht="12.75">
      <c r="A20" s="24">
        <v>17</v>
      </c>
      <c r="B20" s="34" t="s">
        <v>39</v>
      </c>
      <c r="C20" s="35">
        <v>5</v>
      </c>
      <c r="D20" s="36" t="str">
        <f t="shared" si="4"/>
        <v>egk</v>
      </c>
      <c r="E20" s="37">
        <v>13</v>
      </c>
      <c r="F20" s="38">
        <v>15</v>
      </c>
      <c r="G20" s="76">
        <v>11</v>
      </c>
      <c r="H20" s="73">
        <f t="shared" si="2"/>
        <v>3</v>
      </c>
      <c r="I20" s="39">
        <f t="shared" si="3"/>
        <v>39</v>
      </c>
      <c r="J20" s="23">
        <f>IF(E20&gt;E21,1,0)</f>
        <v>1</v>
      </c>
      <c r="K20" s="23">
        <f>IF(F20&gt;F21,1,0)</f>
        <v>1</v>
      </c>
      <c r="L20" s="23">
        <f>IF(G20&gt;G21,1,0)</f>
        <v>1</v>
      </c>
      <c r="N20" s="40">
        <f>IF($H20&gt;$H21,C20,IF($H20&lt;$H21,C21,IF($I20&lt;$I21,C21,IF($I20&gt;$I21,C20,IF($C20&lt;$C21,C20,C21)))))</f>
        <v>5</v>
      </c>
      <c r="O20" s="128" t="str">
        <f>VLOOKUP(N20,$A$4:$B$67,2,0)</f>
        <v>egk</v>
      </c>
      <c r="P20" s="42">
        <v>22</v>
      </c>
      <c r="Q20" s="124">
        <v>7</v>
      </c>
      <c r="R20" s="42">
        <v>22</v>
      </c>
      <c r="S20" s="82">
        <f t="shared" si="0"/>
        <v>2</v>
      </c>
      <c r="T20" s="83">
        <f t="shared" si="1"/>
        <v>51</v>
      </c>
      <c r="U20" s="23">
        <f>IF(P20&gt;P22,1,0)</f>
        <v>1</v>
      </c>
      <c r="V20" s="23">
        <f>IF(Q20&gt;Q22,1,0)</f>
        <v>0</v>
      </c>
      <c r="W20" s="23">
        <f>IF(R20&gt;R22,1,0)</f>
        <v>1</v>
      </c>
      <c r="Y20" s="98">
        <f>IF(S20&gt;S22,N20,IF(S20&lt;S22,N22,IF(T20&lt;T22,N22,IF(T20&gt;T22,N20,IF(N20&lt;N22,N20,N22)))))</f>
        <v>5</v>
      </c>
      <c r="Z20" s="99" t="str">
        <f>VLOOKUP(Y20,$A$4:$B$67,2,0)</f>
        <v>egk</v>
      </c>
      <c r="AA20" s="100">
        <v>15</v>
      </c>
      <c r="AB20" s="100">
        <f>IF(ISNA(VLOOKUP($Z20,Таблица!$A$1:$J$64,10,0)),0,VLOOKUP($Z20,Таблица!$A$1:$J$64,10,0))</f>
        <v>2</v>
      </c>
      <c r="AC20" s="101"/>
      <c r="AD20" s="102">
        <f>SUMIF(AF20:AH20,"&gt;0",AF20:AH20)</f>
        <v>1</v>
      </c>
      <c r="AE20" s="103">
        <f>SUM(AA20:AC20)</f>
        <v>17</v>
      </c>
      <c r="AF20" s="23">
        <f>IF(AA20&gt;AA24,1,0)</f>
        <v>1</v>
      </c>
      <c r="AG20" s="23">
        <f>IF(AB20&gt;AB24,1,0)</f>
        <v>0</v>
      </c>
      <c r="AH20" s="23">
        <f>IF(AC20&gt;AC24,1,0)</f>
        <v>0</v>
      </c>
    </row>
    <row r="21" spans="1:31" ht="12.75">
      <c r="A21" s="24">
        <v>18</v>
      </c>
      <c r="B21" s="34" t="s">
        <v>45</v>
      </c>
      <c r="C21" s="43">
        <v>60</v>
      </c>
      <c r="D21" s="44"/>
      <c r="E21" s="45">
        <v>0</v>
      </c>
      <c r="F21" s="46">
        <v>0</v>
      </c>
      <c r="G21" s="77">
        <v>0</v>
      </c>
      <c r="H21" s="74">
        <f t="shared" si="2"/>
        <v>0</v>
      </c>
      <c r="I21" s="47">
        <f t="shared" si="3"/>
        <v>0</v>
      </c>
      <c r="J21" s="23">
        <f>IF(E21&gt;E20,1,0)</f>
        <v>0</v>
      </c>
      <c r="K21" s="23">
        <f>IF(F21&gt;F20,1,0)</f>
        <v>0</v>
      </c>
      <c r="L21" s="23">
        <f>IF(G21&gt;G20,1,0)</f>
        <v>0</v>
      </c>
      <c r="N21" s="48"/>
      <c r="O21" s="49"/>
      <c r="P21" s="50"/>
      <c r="Q21" s="125"/>
      <c r="R21" s="50"/>
      <c r="S21" s="84"/>
      <c r="T21" s="85"/>
      <c r="Y21" s="104"/>
      <c r="Z21" s="105"/>
      <c r="AA21" s="106"/>
      <c r="AB21" s="106"/>
      <c r="AC21" s="107"/>
      <c r="AD21" s="108"/>
      <c r="AE21" s="109"/>
    </row>
    <row r="22" spans="1:34" ht="12.75">
      <c r="A22" s="24">
        <v>19</v>
      </c>
      <c r="B22" s="34" t="s">
        <v>11</v>
      </c>
      <c r="C22" s="35">
        <v>37</v>
      </c>
      <c r="D22" s="80" t="str">
        <f t="shared" si="4"/>
        <v>Zirka</v>
      </c>
      <c r="E22" s="37">
        <v>9</v>
      </c>
      <c r="F22" s="38">
        <v>9</v>
      </c>
      <c r="G22" s="76">
        <v>11</v>
      </c>
      <c r="H22" s="73">
        <f t="shared" si="2"/>
        <v>3</v>
      </c>
      <c r="I22" s="39">
        <f t="shared" si="3"/>
        <v>29</v>
      </c>
      <c r="J22" s="23">
        <f>IF(E22&gt;E23,1,0)</f>
        <v>1</v>
      </c>
      <c r="K22" s="23">
        <f>IF(F22&gt;F23,1,0)</f>
        <v>1</v>
      </c>
      <c r="L22" s="23">
        <f>IF(G22&gt;G23,1,0)</f>
        <v>1</v>
      </c>
      <c r="N22" s="48">
        <f>IF($H22&gt;$H23,C22,IF($H22&lt;$H23,C23,IF($I22&lt;$I23,C23,IF($I22&gt;$I23,C22,IF($C22&lt;$C23,C22,C23)))))</f>
        <v>37</v>
      </c>
      <c r="O22" s="49" t="str">
        <f>VLOOKUP(N22,$A$4:$B$67,2,0)</f>
        <v>Zirka</v>
      </c>
      <c r="P22" s="50">
        <v>10</v>
      </c>
      <c r="Q22" s="125">
        <v>9</v>
      </c>
      <c r="R22" s="50">
        <v>13</v>
      </c>
      <c r="S22" s="84">
        <f t="shared" si="0"/>
        <v>1</v>
      </c>
      <c r="T22" s="85">
        <f t="shared" si="1"/>
        <v>32</v>
      </c>
      <c r="U22" s="23">
        <f>IF(P22&gt;P20,1,0)</f>
        <v>0</v>
      </c>
      <c r="V22" s="23">
        <f>IF(Q22&gt;Q20,1,0)</f>
        <v>1</v>
      </c>
      <c r="W22" s="23">
        <f>IF(R22&gt;R20,1,0)</f>
        <v>0</v>
      </c>
      <c r="Y22" s="104"/>
      <c r="Z22" s="105"/>
      <c r="AA22" s="106"/>
      <c r="AB22" s="106"/>
      <c r="AC22" s="107"/>
      <c r="AD22" s="108"/>
      <c r="AE22" s="109"/>
      <c r="AF22" s="23"/>
      <c r="AG22" s="23"/>
      <c r="AH22" s="23"/>
    </row>
    <row r="23" spans="1:31" ht="12.75">
      <c r="A23" s="24">
        <v>20</v>
      </c>
      <c r="B23" s="34" t="s">
        <v>5</v>
      </c>
      <c r="C23" s="43">
        <v>28</v>
      </c>
      <c r="D23" s="44" t="str">
        <f t="shared" si="4"/>
        <v>Математик 
</v>
      </c>
      <c r="E23" s="45">
        <v>0</v>
      </c>
      <c r="F23" s="46">
        <v>0</v>
      </c>
      <c r="G23" s="77">
        <v>0</v>
      </c>
      <c r="H23" s="74">
        <f t="shared" si="2"/>
        <v>0</v>
      </c>
      <c r="I23" s="47">
        <f t="shared" si="3"/>
        <v>0</v>
      </c>
      <c r="J23" s="23">
        <f>IF(E23&gt;E22,1,0)</f>
        <v>0</v>
      </c>
      <c r="K23" s="23">
        <f>IF(F23&gt;F22,1,0)</f>
        <v>0</v>
      </c>
      <c r="L23" s="23">
        <f>IF(G23&gt;G22,1,0)</f>
        <v>0</v>
      </c>
      <c r="N23" s="51"/>
      <c r="O23" s="52"/>
      <c r="P23" s="53"/>
      <c r="Q23" s="126"/>
      <c r="R23" s="53"/>
      <c r="S23" s="86"/>
      <c r="T23" s="87"/>
      <c r="Y23" s="104"/>
      <c r="Z23" s="105"/>
      <c r="AA23" s="106"/>
      <c r="AB23" s="106"/>
      <c r="AC23" s="107"/>
      <c r="AD23" s="108"/>
      <c r="AE23" s="109"/>
    </row>
    <row r="24" spans="1:34" ht="12.75">
      <c r="A24" s="24">
        <v>21</v>
      </c>
      <c r="B24" s="34" t="s">
        <v>48</v>
      </c>
      <c r="C24" s="35">
        <v>21</v>
      </c>
      <c r="D24" s="36" t="str">
        <f t="shared" si="4"/>
        <v>demik-78</v>
      </c>
      <c r="E24" s="37">
        <v>20</v>
      </c>
      <c r="F24" s="38">
        <v>13</v>
      </c>
      <c r="G24" s="76">
        <v>12</v>
      </c>
      <c r="H24" s="73">
        <f t="shared" si="2"/>
        <v>3</v>
      </c>
      <c r="I24" s="39">
        <f t="shared" si="3"/>
        <v>45</v>
      </c>
      <c r="J24" s="23">
        <f>IF(E24&gt;E25,1,0)</f>
        <v>1</v>
      </c>
      <c r="K24" s="23">
        <f>IF(F24&gt;F25,1,0)</f>
        <v>1</v>
      </c>
      <c r="L24" s="23">
        <f>IF(G24&gt;G25,1,0)</f>
        <v>1</v>
      </c>
      <c r="N24" s="40">
        <f>IF($H24&gt;$H25,C24,IF($H24&lt;$H25,C25,IF($I24&lt;$I25,C25,IF($I24&gt;$I25,C24,IF($C24&lt;$C25,C24,C25)))))</f>
        <v>21</v>
      </c>
      <c r="O24" s="128" t="str">
        <f>VLOOKUP(N24,$A$4:$B$67,2,0)</f>
        <v>demik-78</v>
      </c>
      <c r="P24" s="42">
        <v>14</v>
      </c>
      <c r="Q24" s="124">
        <v>13</v>
      </c>
      <c r="R24" s="42">
        <v>23</v>
      </c>
      <c r="S24" s="82">
        <f t="shared" si="0"/>
        <v>3</v>
      </c>
      <c r="T24" s="83">
        <f t="shared" si="1"/>
        <v>50</v>
      </c>
      <c r="U24" s="23">
        <f>IF(P24&gt;P26,1,0)</f>
        <v>1</v>
      </c>
      <c r="V24" s="23">
        <f>IF(Q24&gt;Q26,1,0)</f>
        <v>1</v>
      </c>
      <c r="W24" s="23">
        <f>IF(R24&gt;R26,1,0)</f>
        <v>1</v>
      </c>
      <c r="Y24" s="104">
        <f>IF(S24&gt;S26,N24,IF(S24&lt;S26,N26,IF(T24&lt;T26,N26,IF(T24&gt;T26,N24,IF(N24&lt;N26,N24,N26)))))</f>
        <v>21</v>
      </c>
      <c r="Z24" s="105" t="str">
        <f>VLOOKUP(Y24,$A$4:$B$67,2,0)</f>
        <v>demik-78</v>
      </c>
      <c r="AA24" s="106">
        <v>11</v>
      </c>
      <c r="AB24" s="106">
        <f>IF(ISNA(VLOOKUP($Z24,Таблица!$A$1:$J$64,10,0)),0,VLOOKUP($Z24,Таблица!$A$1:$J$64,10,0))</f>
        <v>6</v>
      </c>
      <c r="AC24" s="107"/>
      <c r="AD24" s="108">
        <f>SUMIF(AF24:AH24,"&gt;0",AF24:AH24)</f>
        <v>1</v>
      </c>
      <c r="AE24" s="109">
        <f>SUM(AA24:AC24)</f>
        <v>17</v>
      </c>
      <c r="AF24" s="23">
        <f>IF(AA24&gt;AA20,1,0)</f>
        <v>0</v>
      </c>
      <c r="AG24" s="23">
        <f>IF(AB24&gt;AB20,1,0)</f>
        <v>1</v>
      </c>
      <c r="AH24" s="23">
        <f>IF(AC24&gt;AC20,1,0)</f>
        <v>0</v>
      </c>
    </row>
    <row r="25" spans="1:31" ht="12.75">
      <c r="A25" s="24">
        <v>22</v>
      </c>
      <c r="B25" s="34" t="s">
        <v>13</v>
      </c>
      <c r="C25" s="43">
        <v>44</v>
      </c>
      <c r="D25" s="44"/>
      <c r="E25" s="45">
        <v>0</v>
      </c>
      <c r="F25" s="46">
        <v>0</v>
      </c>
      <c r="G25" s="77">
        <v>0</v>
      </c>
      <c r="H25" s="74">
        <f t="shared" si="2"/>
        <v>0</v>
      </c>
      <c r="I25" s="47">
        <f t="shared" si="3"/>
        <v>0</v>
      </c>
      <c r="J25" s="23">
        <f>IF(E25&gt;E24,1,0)</f>
        <v>0</v>
      </c>
      <c r="K25" s="23">
        <f>IF(F25&gt;F24,1,0)</f>
        <v>0</v>
      </c>
      <c r="L25" s="23">
        <f>IF(G25&gt;G24,1,0)</f>
        <v>0</v>
      </c>
      <c r="N25" s="48"/>
      <c r="O25" s="49"/>
      <c r="P25" s="50"/>
      <c r="Q25" s="125"/>
      <c r="R25" s="50"/>
      <c r="S25" s="84"/>
      <c r="T25" s="85"/>
      <c r="Y25" s="104"/>
      <c r="Z25" s="105"/>
      <c r="AA25" s="106"/>
      <c r="AB25" s="106"/>
      <c r="AC25" s="107"/>
      <c r="AD25" s="108"/>
      <c r="AE25" s="109"/>
    </row>
    <row r="26" spans="1:34" ht="12.75">
      <c r="A26" s="24">
        <v>23</v>
      </c>
      <c r="B26" s="34" t="s">
        <v>26</v>
      </c>
      <c r="C26" s="35">
        <v>53</v>
      </c>
      <c r="D26" s="36"/>
      <c r="E26" s="37">
        <v>0</v>
      </c>
      <c r="F26" s="38">
        <v>0</v>
      </c>
      <c r="G26" s="76">
        <v>0</v>
      </c>
      <c r="H26" s="73">
        <f t="shared" si="2"/>
        <v>0</v>
      </c>
      <c r="I26" s="39">
        <f t="shared" si="3"/>
        <v>0</v>
      </c>
      <c r="J26" s="23">
        <f>IF(E26&gt;E27,1,0)</f>
        <v>0</v>
      </c>
      <c r="K26" s="23">
        <f>IF(F26&gt;F27,1,0)</f>
        <v>0</v>
      </c>
      <c r="L26" s="23">
        <f>IF(G26&gt;G27,1,0)</f>
        <v>0</v>
      </c>
      <c r="N26" s="48">
        <f>IF($H26&gt;$H27,C26,IF($H26&lt;$H27,C27,IF($I26&lt;$I27,C27,IF($I26&gt;$I27,C26,IF($C26&lt;$C27,C26,C27)))))</f>
        <v>12</v>
      </c>
      <c r="O26" s="49" t="str">
        <f>VLOOKUP(N26,$A$4:$B$67,2,0)</f>
        <v>кипер46</v>
      </c>
      <c r="P26" s="50">
        <v>9</v>
      </c>
      <c r="Q26" s="125">
        <v>6</v>
      </c>
      <c r="R26" s="50">
        <v>5</v>
      </c>
      <c r="S26" s="84">
        <f t="shared" si="0"/>
        <v>0</v>
      </c>
      <c r="T26" s="85">
        <f t="shared" si="1"/>
        <v>20</v>
      </c>
      <c r="U26" s="23">
        <f>IF(P26&gt;P24,1,0)</f>
        <v>0</v>
      </c>
      <c r="V26" s="23">
        <f>IF(Q26&gt;Q24,1,0)</f>
        <v>0</v>
      </c>
      <c r="W26" s="23">
        <f>IF(R26&gt;R24,1,0)</f>
        <v>0</v>
      </c>
      <c r="Y26" s="104"/>
      <c r="Z26" s="105"/>
      <c r="AA26" s="106"/>
      <c r="AB26" s="106"/>
      <c r="AC26" s="107"/>
      <c r="AD26" s="108"/>
      <c r="AE26" s="109"/>
      <c r="AF26" s="23"/>
      <c r="AG26" s="23"/>
      <c r="AH26" s="23"/>
    </row>
    <row r="27" spans="1:31" ht="12.75">
      <c r="A27" s="24">
        <v>24</v>
      </c>
      <c r="B27" s="34" t="s">
        <v>18</v>
      </c>
      <c r="C27" s="43">
        <v>12</v>
      </c>
      <c r="D27" s="44" t="str">
        <f t="shared" si="4"/>
        <v>кипер46</v>
      </c>
      <c r="E27" s="45">
        <v>11</v>
      </c>
      <c r="F27" s="46">
        <v>8</v>
      </c>
      <c r="G27" s="77">
        <v>9</v>
      </c>
      <c r="H27" s="74">
        <f t="shared" si="2"/>
        <v>3</v>
      </c>
      <c r="I27" s="47">
        <f t="shared" si="3"/>
        <v>28</v>
      </c>
      <c r="J27" s="23">
        <f>IF(E27&gt;E26,1,0)</f>
        <v>1</v>
      </c>
      <c r="K27" s="23">
        <f>IF(F27&gt;F26,1,0)</f>
        <v>1</v>
      </c>
      <c r="L27" s="23">
        <f>IF(G27&gt;G26,1,0)</f>
        <v>1</v>
      </c>
      <c r="N27" s="51"/>
      <c r="O27" s="52"/>
      <c r="P27" s="53"/>
      <c r="Q27" s="126"/>
      <c r="R27" s="53"/>
      <c r="S27" s="86"/>
      <c r="T27" s="87"/>
      <c r="Y27" s="110"/>
      <c r="Z27" s="111"/>
      <c r="AA27" s="112"/>
      <c r="AB27" s="112"/>
      <c r="AC27" s="113"/>
      <c r="AD27" s="114"/>
      <c r="AE27" s="115"/>
    </row>
    <row r="28" spans="1:34" ht="12.75">
      <c r="A28" s="24">
        <v>25</v>
      </c>
      <c r="B28" s="34" t="s">
        <v>40</v>
      </c>
      <c r="C28" s="35">
        <v>13</v>
      </c>
      <c r="D28" s="36" t="str">
        <f t="shared" si="4"/>
        <v>SuperVlad</v>
      </c>
      <c r="E28" s="37">
        <v>12</v>
      </c>
      <c r="F28" s="38">
        <v>22</v>
      </c>
      <c r="G28" s="76">
        <v>12</v>
      </c>
      <c r="H28" s="73">
        <f t="shared" si="2"/>
        <v>3</v>
      </c>
      <c r="I28" s="39">
        <f t="shared" si="3"/>
        <v>46</v>
      </c>
      <c r="J28" s="23">
        <f>IF(E28&gt;E29,1,0)</f>
        <v>1</v>
      </c>
      <c r="K28" s="23">
        <f>IF(F28&gt;F29,1,0)</f>
        <v>1</v>
      </c>
      <c r="L28" s="23">
        <f>IF(G28&gt;G29,1,0)</f>
        <v>1</v>
      </c>
      <c r="N28" s="40">
        <f>IF($H28&gt;$H29,C28,IF($H28&lt;$H29,C29,IF($I28&lt;$I29,C29,IF($I28&gt;$I29,C28,IF($C28&lt;$C29,C28,C29)))))</f>
        <v>13</v>
      </c>
      <c r="O28" s="128" t="str">
        <f>VLOOKUP(N28,$A$4:$B$67,2,0)</f>
        <v>SuperVlad</v>
      </c>
      <c r="P28" s="42">
        <v>11</v>
      </c>
      <c r="Q28" s="124">
        <v>10</v>
      </c>
      <c r="R28" s="42">
        <v>16</v>
      </c>
      <c r="S28" s="82">
        <f t="shared" si="0"/>
        <v>2</v>
      </c>
      <c r="T28" s="83">
        <f t="shared" si="1"/>
        <v>37</v>
      </c>
      <c r="U28" s="23">
        <f>IF(P28&gt;P30,1,0)</f>
        <v>0</v>
      </c>
      <c r="V28" s="23">
        <f>IF(Q28&gt;Q30,1,0)</f>
        <v>1</v>
      </c>
      <c r="W28" s="23">
        <f>IF(R28&gt;R30,1,0)</f>
        <v>1</v>
      </c>
      <c r="Y28" s="98">
        <f>IF(S28&gt;S30,N28,IF(S28&lt;S30,N30,IF(T28&lt;T30,N30,IF(T28&gt;T30,N28,IF(N28&lt;N30,N28,N30)))))</f>
        <v>13</v>
      </c>
      <c r="Z28" s="99" t="str">
        <f>VLOOKUP(Y28,$A$4:$B$67,2,0)</f>
        <v>SuperVlad</v>
      </c>
      <c r="AA28" s="100">
        <v>8</v>
      </c>
      <c r="AB28" s="100">
        <f>IF(ISNA(VLOOKUP($Z28,Таблица!$A$1:$J$64,10,0)),0,VLOOKUP($Z28,Таблица!$A$1:$J$64,10,0))</f>
        <v>4</v>
      </c>
      <c r="AC28" s="101"/>
      <c r="AD28" s="102">
        <f>SUMIF(AF28:AH28,"&gt;0",AF28:AH28)</f>
        <v>0</v>
      </c>
      <c r="AE28" s="103">
        <f>SUM(AA28:AC28)</f>
        <v>12</v>
      </c>
      <c r="AF28" s="23">
        <f>IF(AA28&gt;AA32,1,0)</f>
        <v>0</v>
      </c>
      <c r="AG28" s="23">
        <f>IF(AB28&gt;AB32,1,0)</f>
        <v>0</v>
      </c>
      <c r="AH28" s="23">
        <f>IF(AC28&gt;AC32,1,0)</f>
        <v>0</v>
      </c>
    </row>
    <row r="29" spans="1:31" ht="12.75">
      <c r="A29" s="24">
        <v>26</v>
      </c>
      <c r="B29" s="34" t="s">
        <v>24</v>
      </c>
      <c r="C29" s="43">
        <v>52</v>
      </c>
      <c r="D29" s="44"/>
      <c r="E29" s="45">
        <v>0</v>
      </c>
      <c r="F29" s="46">
        <v>0</v>
      </c>
      <c r="G29" s="77">
        <v>0</v>
      </c>
      <c r="H29" s="74">
        <f t="shared" si="2"/>
        <v>0</v>
      </c>
      <c r="I29" s="47">
        <f t="shared" si="3"/>
        <v>0</v>
      </c>
      <c r="J29" s="23">
        <f>IF(E29&gt;E28,1,0)</f>
        <v>0</v>
      </c>
      <c r="K29" s="23">
        <f>IF(F29&gt;F28,1,0)</f>
        <v>0</v>
      </c>
      <c r="L29" s="23">
        <f>IF(G29&gt;G28,1,0)</f>
        <v>0</v>
      </c>
      <c r="N29" s="48"/>
      <c r="O29" s="49"/>
      <c r="P29" s="50"/>
      <c r="Q29" s="125"/>
      <c r="R29" s="50"/>
      <c r="S29" s="84"/>
      <c r="T29" s="85"/>
      <c r="Y29" s="104"/>
      <c r="Z29" s="105"/>
      <c r="AA29" s="106"/>
      <c r="AB29" s="106"/>
      <c r="AC29" s="107"/>
      <c r="AD29" s="108"/>
      <c r="AE29" s="109"/>
    </row>
    <row r="30" spans="1:34" ht="12.75">
      <c r="A30" s="24">
        <v>27</v>
      </c>
      <c r="B30" s="34" t="s">
        <v>28</v>
      </c>
      <c r="C30" s="35">
        <v>45</v>
      </c>
      <c r="D30" s="36"/>
      <c r="E30" s="37">
        <v>0</v>
      </c>
      <c r="F30" s="38">
        <v>0</v>
      </c>
      <c r="G30" s="76">
        <v>0</v>
      </c>
      <c r="H30" s="73">
        <f t="shared" si="2"/>
        <v>0</v>
      </c>
      <c r="I30" s="39">
        <f t="shared" si="3"/>
        <v>0</v>
      </c>
      <c r="J30" s="23">
        <f>IF(E30&gt;E31,1,0)</f>
        <v>0</v>
      </c>
      <c r="K30" s="23">
        <f>IF(F30&gt;F31,1,0)</f>
        <v>0</v>
      </c>
      <c r="L30" s="23">
        <f>IF(G30&gt;G31,1,0)</f>
        <v>0</v>
      </c>
      <c r="N30" s="48">
        <f>IF($H30&gt;$H31,C30,IF($H30&lt;$H31,C31,IF($I30&lt;$I31,C31,IF($I30&gt;$I31,C30,IF($C30&lt;$C31,C30,C31)))))</f>
        <v>20</v>
      </c>
      <c r="O30" s="49" t="str">
        <f>VLOOKUP(N30,$A$4:$B$67,2,0)</f>
        <v>saleh</v>
      </c>
      <c r="P30" s="50">
        <v>17</v>
      </c>
      <c r="Q30" s="125">
        <v>3</v>
      </c>
      <c r="R30" s="50">
        <v>8</v>
      </c>
      <c r="S30" s="84">
        <f t="shared" si="0"/>
        <v>1</v>
      </c>
      <c r="T30" s="85">
        <f t="shared" si="1"/>
        <v>28</v>
      </c>
      <c r="U30" s="23">
        <f>IF(P30&gt;P28,1,0)</f>
        <v>1</v>
      </c>
      <c r="V30" s="23">
        <f>IF(Q30&gt;Q28,1,0)</f>
        <v>0</v>
      </c>
      <c r="W30" s="23">
        <f>IF(R30&gt;R28,1,0)</f>
        <v>0</v>
      </c>
      <c r="Y30" s="104"/>
      <c r="Z30" s="105"/>
      <c r="AA30" s="106"/>
      <c r="AB30" s="106"/>
      <c r="AC30" s="107"/>
      <c r="AD30" s="108"/>
      <c r="AE30" s="109"/>
      <c r="AF30" s="23"/>
      <c r="AG30" s="23"/>
      <c r="AH30" s="23"/>
    </row>
    <row r="31" spans="1:31" ht="12.75">
      <c r="A31" s="24">
        <v>28</v>
      </c>
      <c r="B31" s="34" t="s">
        <v>46</v>
      </c>
      <c r="C31" s="43">
        <v>20</v>
      </c>
      <c r="D31" s="44" t="str">
        <f t="shared" si="4"/>
        <v>saleh</v>
      </c>
      <c r="E31" s="45">
        <v>12</v>
      </c>
      <c r="F31" s="46">
        <v>9</v>
      </c>
      <c r="G31" s="77">
        <v>11</v>
      </c>
      <c r="H31" s="74">
        <f t="shared" si="2"/>
        <v>3</v>
      </c>
      <c r="I31" s="47">
        <f t="shared" si="3"/>
        <v>32</v>
      </c>
      <c r="J31" s="23">
        <f>IF(E31&gt;E30,1,0)</f>
        <v>1</v>
      </c>
      <c r="K31" s="23">
        <f>IF(F31&gt;F30,1,0)</f>
        <v>1</v>
      </c>
      <c r="L31" s="23">
        <f>IF(G31&gt;G30,1,0)</f>
        <v>1</v>
      </c>
      <c r="N31" s="51"/>
      <c r="O31" s="52"/>
      <c r="P31" s="53"/>
      <c r="Q31" s="126"/>
      <c r="R31" s="53"/>
      <c r="S31" s="86"/>
      <c r="T31" s="87"/>
      <c r="Y31" s="104"/>
      <c r="Z31" s="105"/>
      <c r="AA31" s="106"/>
      <c r="AB31" s="106"/>
      <c r="AC31" s="107"/>
      <c r="AD31" s="108"/>
      <c r="AE31" s="109"/>
    </row>
    <row r="32" spans="1:34" ht="12.75">
      <c r="A32" s="24">
        <v>29</v>
      </c>
      <c r="B32" s="34" t="s">
        <v>17</v>
      </c>
      <c r="C32" s="35">
        <v>29</v>
      </c>
      <c r="D32" s="80" t="str">
        <f t="shared" si="4"/>
        <v>ehduard-shevcov</v>
      </c>
      <c r="E32" s="37">
        <v>15</v>
      </c>
      <c r="F32" s="38">
        <v>24</v>
      </c>
      <c r="G32" s="76">
        <v>14</v>
      </c>
      <c r="H32" s="73">
        <f t="shared" si="2"/>
        <v>3</v>
      </c>
      <c r="I32" s="39">
        <f t="shared" si="3"/>
        <v>53</v>
      </c>
      <c r="J32" s="23">
        <f>IF(E32&gt;E33,1,0)</f>
        <v>1</v>
      </c>
      <c r="K32" s="23">
        <f>IF(F32&gt;F33,1,0)</f>
        <v>1</v>
      </c>
      <c r="L32" s="23">
        <f>IF(G32&gt;G33,1,0)</f>
        <v>1</v>
      </c>
      <c r="N32" s="40">
        <f>IF($H32&gt;$H33,C32,IF($H32&lt;$H33,C33,IF($I32&lt;$I33,C33,IF($I32&gt;$I33,C32,IF($C32&lt;$C33,C32,C33)))))</f>
        <v>29</v>
      </c>
      <c r="O32" s="128" t="str">
        <f>VLOOKUP(N32,$A$4:$B$67,2,0)</f>
        <v>ehduard-shevcov</v>
      </c>
      <c r="P32" s="42">
        <v>16</v>
      </c>
      <c r="Q32" s="124">
        <v>2</v>
      </c>
      <c r="R32" s="42">
        <v>12</v>
      </c>
      <c r="S32" s="82">
        <f t="shared" si="0"/>
        <v>3</v>
      </c>
      <c r="T32" s="83">
        <f t="shared" si="1"/>
        <v>30</v>
      </c>
      <c r="U32" s="23">
        <f>IF(P32&gt;P34,1,0)</f>
        <v>1</v>
      </c>
      <c r="V32" s="23">
        <f>IF(Q32&gt;Q34,1,0)</f>
        <v>1</v>
      </c>
      <c r="W32" s="23">
        <f>IF(R32&gt;R34,1,0)</f>
        <v>1</v>
      </c>
      <c r="Y32" s="104">
        <f>IF(S32&gt;S34,N32,IF(S32&lt;S34,N34,IF(T32&lt;T34,N34,IF(T32&gt;T34,N32,IF(N32&lt;N34,N32,N34)))))</f>
        <v>29</v>
      </c>
      <c r="Z32" s="105" t="str">
        <f>VLOOKUP(Y32,$A$4:$B$67,2,0)</f>
        <v>ehduard-shevcov</v>
      </c>
      <c r="AA32" s="106">
        <v>11</v>
      </c>
      <c r="AB32" s="106">
        <f>IF(ISNA(VLOOKUP($Z32,Таблица!$A$1:$J$64,10,0)),0,VLOOKUP($Z32,Таблица!$A$1:$J$64,10,0))</f>
        <v>5</v>
      </c>
      <c r="AC32" s="107"/>
      <c r="AD32" s="108">
        <f>SUMIF(AF32:AH32,"&gt;0",AF32:AH32)</f>
        <v>2</v>
      </c>
      <c r="AE32" s="109">
        <f>SUM(AA32:AC32)</f>
        <v>16</v>
      </c>
      <c r="AF32" s="23">
        <f>IF(AA32&gt;AA28,1,0)</f>
        <v>1</v>
      </c>
      <c r="AG32" s="23">
        <f>IF(AB32&gt;AB28,1,0)</f>
        <v>1</v>
      </c>
      <c r="AH32" s="23">
        <f>IF(AC32&gt;AC28,1,0)</f>
        <v>0</v>
      </c>
    </row>
    <row r="33" spans="1:31" ht="12.75">
      <c r="A33" s="24">
        <v>30</v>
      </c>
      <c r="B33" s="34" t="s">
        <v>9</v>
      </c>
      <c r="C33" s="43">
        <v>36</v>
      </c>
      <c r="D33" s="44" t="str">
        <f t="shared" si="4"/>
        <v>sergiy87</v>
      </c>
      <c r="E33" s="45">
        <v>0</v>
      </c>
      <c r="F33" s="46">
        <v>0</v>
      </c>
      <c r="G33" s="77">
        <v>0</v>
      </c>
      <c r="H33" s="74">
        <f t="shared" si="2"/>
        <v>0</v>
      </c>
      <c r="I33" s="47">
        <f t="shared" si="3"/>
        <v>0</v>
      </c>
      <c r="J33" s="23">
        <f>IF(E33&gt;E32,1,0)</f>
        <v>0</v>
      </c>
      <c r="K33" s="23">
        <f>IF(F33&gt;F32,1,0)</f>
        <v>0</v>
      </c>
      <c r="L33" s="23">
        <f>IF(G33&gt;G32,1,0)</f>
        <v>0</v>
      </c>
      <c r="N33" s="48"/>
      <c r="O33" s="49"/>
      <c r="P33" s="50"/>
      <c r="Q33" s="125"/>
      <c r="R33" s="50"/>
      <c r="S33" s="84"/>
      <c r="T33" s="85"/>
      <c r="Y33" s="104"/>
      <c r="Z33" s="105"/>
      <c r="AA33" s="106"/>
      <c r="AB33" s="106"/>
      <c r="AC33" s="107"/>
      <c r="AD33" s="108"/>
      <c r="AE33" s="109"/>
    </row>
    <row r="34" spans="1:34" ht="12.75">
      <c r="A34" s="24">
        <v>31</v>
      </c>
      <c r="B34" s="34" t="s">
        <v>8</v>
      </c>
      <c r="C34" s="35">
        <v>61</v>
      </c>
      <c r="D34" s="36"/>
      <c r="E34" s="37">
        <v>0</v>
      </c>
      <c r="F34" s="38">
        <v>0</v>
      </c>
      <c r="G34" s="76">
        <v>0</v>
      </c>
      <c r="H34" s="73">
        <f t="shared" si="2"/>
        <v>0</v>
      </c>
      <c r="I34" s="39">
        <f t="shared" si="3"/>
        <v>0</v>
      </c>
      <c r="J34" s="23">
        <f>IF(E34&gt;E35,1,0)</f>
        <v>0</v>
      </c>
      <c r="K34" s="23">
        <f>IF(F34&gt;F35,1,0)</f>
        <v>0</v>
      </c>
      <c r="L34" s="23">
        <f>IF(G34&gt;G35,1,0)</f>
        <v>0</v>
      </c>
      <c r="N34" s="48">
        <f>IF($H34&gt;$H35,C34,IF($H34&lt;$H35,C35,IF($I34&lt;$I35,C35,IF($I34&gt;$I35,C34,IF($C34&lt;$C35,C34,C35)))))</f>
        <v>4</v>
      </c>
      <c r="O34" s="49" t="str">
        <f>VLOOKUP(N34,$A$4:$B$67,2,0)</f>
        <v>Роман </v>
      </c>
      <c r="P34" s="50">
        <v>0</v>
      </c>
      <c r="Q34" s="125">
        <v>0</v>
      </c>
      <c r="R34" s="50">
        <v>0</v>
      </c>
      <c r="S34" s="84">
        <f t="shared" si="0"/>
        <v>0</v>
      </c>
      <c r="T34" s="85">
        <f t="shared" si="1"/>
        <v>0</v>
      </c>
      <c r="U34" s="23">
        <f>IF(P34&gt;P32,1,0)</f>
        <v>0</v>
      </c>
      <c r="V34" s="23">
        <f>IF(Q34&gt;Q32,1,0)</f>
        <v>0</v>
      </c>
      <c r="W34" s="23">
        <f>IF(R34&gt;R32,1,0)</f>
        <v>0</v>
      </c>
      <c r="Y34" s="104"/>
      <c r="Z34" s="105"/>
      <c r="AA34" s="106"/>
      <c r="AB34" s="106"/>
      <c r="AC34" s="107"/>
      <c r="AD34" s="108"/>
      <c r="AE34" s="109"/>
      <c r="AF34" s="23"/>
      <c r="AG34" s="23"/>
      <c r="AH34" s="23"/>
    </row>
    <row r="35" spans="1:31" ht="12.75">
      <c r="A35" s="24">
        <v>32</v>
      </c>
      <c r="B35" s="34" t="s">
        <v>44</v>
      </c>
      <c r="C35" s="43">
        <v>4</v>
      </c>
      <c r="D35" s="44" t="str">
        <f t="shared" si="4"/>
        <v>Роман </v>
      </c>
      <c r="E35" s="45">
        <v>0</v>
      </c>
      <c r="F35" s="46">
        <v>23</v>
      </c>
      <c r="G35" s="77">
        <v>0</v>
      </c>
      <c r="H35" s="74">
        <f t="shared" si="2"/>
        <v>1</v>
      </c>
      <c r="I35" s="47">
        <f t="shared" si="3"/>
        <v>23</v>
      </c>
      <c r="J35" s="23">
        <f>IF(E35&gt;E34,1,0)</f>
        <v>0</v>
      </c>
      <c r="K35" s="23">
        <f>IF(F35&gt;F34,1,0)</f>
        <v>1</v>
      </c>
      <c r="L35" s="23">
        <f>IF(G35&gt;G34,1,0)</f>
        <v>0</v>
      </c>
      <c r="N35" s="51"/>
      <c r="O35" s="52"/>
      <c r="P35" s="53"/>
      <c r="Q35" s="126"/>
      <c r="R35" s="53"/>
      <c r="S35" s="86"/>
      <c r="T35" s="87"/>
      <c r="Y35" s="110"/>
      <c r="Z35" s="111"/>
      <c r="AA35" s="112"/>
      <c r="AB35" s="112"/>
      <c r="AC35" s="113"/>
      <c r="AD35" s="114"/>
      <c r="AE35" s="115"/>
    </row>
    <row r="36" spans="1:34" ht="12.75">
      <c r="A36" s="24">
        <v>33</v>
      </c>
      <c r="B36" s="34" t="s">
        <v>10</v>
      </c>
      <c r="C36" s="35">
        <v>3</v>
      </c>
      <c r="D36" s="36" t="str">
        <f t="shared" si="4"/>
        <v>FanLoko</v>
      </c>
      <c r="E36" s="37">
        <v>15</v>
      </c>
      <c r="F36" s="38">
        <v>12</v>
      </c>
      <c r="G36" s="76">
        <v>13</v>
      </c>
      <c r="H36" s="73">
        <f t="shared" si="2"/>
        <v>3</v>
      </c>
      <c r="I36" s="39">
        <f t="shared" si="3"/>
        <v>40</v>
      </c>
      <c r="J36" s="23">
        <f>IF(E36&gt;E37,1,0)</f>
        <v>1</v>
      </c>
      <c r="K36" s="23">
        <f>IF(F36&gt;F37,1,0)</f>
        <v>1</v>
      </c>
      <c r="L36" s="23">
        <f>IF(G36&gt;G37,1,0)</f>
        <v>1</v>
      </c>
      <c r="N36" s="40">
        <f>IF($H36&gt;$H37,C36,IF($H36&lt;$H37,C37,IF($I36&lt;$I37,C37,IF($I36&gt;$I37,C36,IF($C36&lt;$C37,C36,C37)))))</f>
        <v>3</v>
      </c>
      <c r="O36" s="128" t="str">
        <f>VLOOKUP(N36,$A$4:$B$67,2,0)</f>
        <v>FanLoko</v>
      </c>
      <c r="P36" s="42">
        <v>17</v>
      </c>
      <c r="Q36" s="124">
        <v>6</v>
      </c>
      <c r="R36" s="42">
        <v>10</v>
      </c>
      <c r="S36" s="84">
        <f t="shared" si="0"/>
        <v>3</v>
      </c>
      <c r="T36" s="85">
        <f t="shared" si="1"/>
        <v>33</v>
      </c>
      <c r="U36" s="23">
        <f>IF(P36&gt;P38,1,0)</f>
        <v>1</v>
      </c>
      <c r="V36" s="23">
        <f>IF(Q36&gt;Q38,1,0)</f>
        <v>1</v>
      </c>
      <c r="W36" s="23">
        <f>IF(R36&gt;R38,1,0)</f>
        <v>1</v>
      </c>
      <c r="Y36" s="98">
        <f>IF(S36&gt;S38,N36,IF(S36&lt;S38,N38,IF(T36&lt;T38,N38,IF(T36&gt;T38,N36,IF(N36&lt;N38,N36,N38)))))</f>
        <v>3</v>
      </c>
      <c r="Z36" s="99" t="str">
        <f>VLOOKUP(Y36,$A$4:$B$67,2,0)</f>
        <v>FanLoko</v>
      </c>
      <c r="AA36" s="100">
        <v>6</v>
      </c>
      <c r="AB36" s="100">
        <f>IF(ISNA(VLOOKUP($Z36,Таблица!$A$1:$J$64,10,0)),0,VLOOKUP($Z36,Таблица!$A$1:$J$64,10,0))</f>
        <v>2</v>
      </c>
      <c r="AC36" s="101"/>
      <c r="AD36" s="102">
        <f>SUMIF(AF36:AH36,"&gt;0",AF36:AH36)</f>
        <v>0</v>
      </c>
      <c r="AE36" s="103">
        <f>SUM(AA36:AC36)</f>
        <v>8</v>
      </c>
      <c r="AF36" s="23">
        <f>IF(AA36&gt;AA40,1,0)</f>
        <v>0</v>
      </c>
      <c r="AG36" s="23">
        <f>IF(AB36&gt;AB40,1,0)</f>
        <v>0</v>
      </c>
      <c r="AH36" s="23">
        <f>IF(AC36&gt;AC40,1,0)</f>
        <v>0</v>
      </c>
    </row>
    <row r="37" spans="1:31" ht="12.75">
      <c r="A37" s="24">
        <v>34</v>
      </c>
      <c r="B37" s="34" t="s">
        <v>12</v>
      </c>
      <c r="C37" s="43">
        <v>62</v>
      </c>
      <c r="D37" s="44"/>
      <c r="E37" s="45">
        <v>0</v>
      </c>
      <c r="F37" s="46">
        <v>0</v>
      </c>
      <c r="G37" s="77">
        <v>0</v>
      </c>
      <c r="H37" s="74">
        <f t="shared" si="2"/>
        <v>0</v>
      </c>
      <c r="I37" s="47">
        <f t="shared" si="3"/>
        <v>0</v>
      </c>
      <c r="J37" s="23">
        <f>IF(E37&gt;E36,1,0)</f>
        <v>0</v>
      </c>
      <c r="K37" s="23">
        <f>IF(F37&gt;F36,1,0)</f>
        <v>0</v>
      </c>
      <c r="L37" s="23">
        <f>IF(G37&gt;G36,1,0)</f>
        <v>0</v>
      </c>
      <c r="N37" s="48"/>
      <c r="O37" s="49"/>
      <c r="P37" s="50"/>
      <c r="Q37" s="125"/>
      <c r="R37" s="50"/>
      <c r="S37" s="84"/>
      <c r="T37" s="85"/>
      <c r="Y37" s="104"/>
      <c r="Z37" s="105"/>
      <c r="AA37" s="106"/>
      <c r="AB37" s="106"/>
      <c r="AC37" s="107"/>
      <c r="AD37" s="108"/>
      <c r="AE37" s="109"/>
    </row>
    <row r="38" spans="1:34" ht="12.75">
      <c r="A38" s="24">
        <v>35</v>
      </c>
      <c r="B38" s="34" t="s">
        <v>47</v>
      </c>
      <c r="C38" s="35">
        <v>35</v>
      </c>
      <c r="D38" s="80" t="str">
        <f t="shared" si="4"/>
        <v>Чуприн </v>
      </c>
      <c r="E38" s="37">
        <v>17</v>
      </c>
      <c r="F38" s="38">
        <v>19</v>
      </c>
      <c r="G38" s="76">
        <v>11</v>
      </c>
      <c r="H38" s="73">
        <f t="shared" si="2"/>
        <v>2</v>
      </c>
      <c r="I38" s="39">
        <f t="shared" si="3"/>
        <v>47</v>
      </c>
      <c r="J38" s="23">
        <f>IF(E38&gt;E39,1,0)</f>
        <v>0</v>
      </c>
      <c r="K38" s="23">
        <f>IF(F38&gt;F39,1,0)</f>
        <v>1</v>
      </c>
      <c r="L38" s="23">
        <f>IF(G38&gt;G39,1,0)</f>
        <v>1</v>
      </c>
      <c r="N38" s="48">
        <f>IF($H38&gt;$H39,C38,IF($H38&lt;$H39,C39,IF($I38&lt;$I39,C39,IF($I38&gt;$I39,C38,IF($C38&lt;$C39,C38,C39)))))</f>
        <v>35</v>
      </c>
      <c r="O38" s="49" t="str">
        <f>VLOOKUP(N38,$A$4:$B$67,2,0)</f>
        <v>Чуприн </v>
      </c>
      <c r="P38" s="50">
        <v>16</v>
      </c>
      <c r="Q38" s="125">
        <v>3</v>
      </c>
      <c r="R38" s="50">
        <v>9</v>
      </c>
      <c r="S38" s="84">
        <f t="shared" si="0"/>
        <v>0</v>
      </c>
      <c r="T38" s="85">
        <f t="shared" si="1"/>
        <v>28</v>
      </c>
      <c r="U38" s="23">
        <f>IF(P38&gt;P36,1,0)</f>
        <v>0</v>
      </c>
      <c r="V38" s="23">
        <f>IF(Q38&gt;Q36,1,0)</f>
        <v>0</v>
      </c>
      <c r="W38" s="23">
        <f>IF(R38&gt;R36,1,0)</f>
        <v>0</v>
      </c>
      <c r="Y38" s="104"/>
      <c r="Z38" s="105"/>
      <c r="AA38" s="106"/>
      <c r="AB38" s="106"/>
      <c r="AC38" s="107"/>
      <c r="AD38" s="108"/>
      <c r="AE38" s="109"/>
      <c r="AF38" s="23"/>
      <c r="AG38" s="23"/>
      <c r="AH38" s="23"/>
    </row>
    <row r="39" spans="1:31" ht="12.75">
      <c r="A39" s="24">
        <v>36</v>
      </c>
      <c r="B39" s="34" t="s">
        <v>19</v>
      </c>
      <c r="C39" s="43">
        <v>30</v>
      </c>
      <c r="D39" s="44" t="str">
        <f t="shared" si="4"/>
        <v>SkVaL</v>
      </c>
      <c r="E39" s="45">
        <v>17</v>
      </c>
      <c r="F39" s="46">
        <v>14</v>
      </c>
      <c r="G39" s="77">
        <v>10</v>
      </c>
      <c r="H39" s="74">
        <f t="shared" si="2"/>
        <v>0</v>
      </c>
      <c r="I39" s="47">
        <f t="shared" si="3"/>
        <v>41</v>
      </c>
      <c r="J39" s="23">
        <f>IF(E39&gt;E38,1,0)</f>
        <v>0</v>
      </c>
      <c r="K39" s="23">
        <f>IF(F39&gt;F38,1,0)</f>
        <v>0</v>
      </c>
      <c r="L39" s="23">
        <f>IF(G39&gt;G38,1,0)</f>
        <v>0</v>
      </c>
      <c r="N39" s="51"/>
      <c r="O39" s="52"/>
      <c r="P39" s="53"/>
      <c r="Q39" s="126"/>
      <c r="R39" s="53"/>
      <c r="S39" s="86"/>
      <c r="T39" s="87"/>
      <c r="Y39" s="104"/>
      <c r="Z39" s="105"/>
      <c r="AA39" s="106"/>
      <c r="AB39" s="106"/>
      <c r="AC39" s="107"/>
      <c r="AD39" s="108"/>
      <c r="AE39" s="109"/>
    </row>
    <row r="40" spans="1:34" ht="12.75">
      <c r="A40" s="24">
        <v>37</v>
      </c>
      <c r="B40" s="34" t="s">
        <v>49</v>
      </c>
      <c r="C40" s="35">
        <v>19</v>
      </c>
      <c r="D40" s="36" t="str">
        <f t="shared" si="4"/>
        <v>chistjak</v>
      </c>
      <c r="E40" s="37">
        <v>18</v>
      </c>
      <c r="F40" s="38">
        <v>14</v>
      </c>
      <c r="G40" s="76">
        <v>10</v>
      </c>
      <c r="H40" s="73">
        <f t="shared" si="2"/>
        <v>3</v>
      </c>
      <c r="I40" s="39">
        <f t="shared" si="3"/>
        <v>42</v>
      </c>
      <c r="J40" s="23">
        <f>IF(E40&gt;E41,1,0)</f>
        <v>1</v>
      </c>
      <c r="K40" s="23">
        <f>IF(F40&gt;F41,1,0)</f>
        <v>1</v>
      </c>
      <c r="L40" s="23">
        <f>IF(G40&gt;G41,1,0)</f>
        <v>1</v>
      </c>
      <c r="N40" s="40">
        <f>IF($H40&gt;$H41,C40,IF($H40&lt;$H41,C41,IF($I40&lt;$I41,C41,IF($I40&gt;$I41,C40,IF($C40&lt;$C41,C40,C41)))))</f>
        <v>19</v>
      </c>
      <c r="O40" s="41" t="str">
        <f>VLOOKUP(N40,$A$4:$B$67,2,0)</f>
        <v>chistjak</v>
      </c>
      <c r="P40" s="42">
        <v>7</v>
      </c>
      <c r="Q40" s="124">
        <v>6</v>
      </c>
      <c r="R40" s="42">
        <v>8</v>
      </c>
      <c r="S40" s="82">
        <f t="shared" si="0"/>
        <v>0</v>
      </c>
      <c r="T40" s="83">
        <f t="shared" si="1"/>
        <v>21</v>
      </c>
      <c r="U40" s="23">
        <f>IF(P40&gt;P42,1,0)</f>
        <v>0</v>
      </c>
      <c r="V40" s="23">
        <f>IF(Q40&gt;Q42,1,0)</f>
        <v>0</v>
      </c>
      <c r="W40" s="23">
        <f>IF(R40&gt;R42,1,0)</f>
        <v>0</v>
      </c>
      <c r="Y40" s="104">
        <f>IF(S40&gt;S42,N40,IF(S40&lt;S42,N42,IF(T40&lt;T42,N42,IF(T40&gt;T42,N40,IF(N40&lt;N42,N40,N42)))))</f>
        <v>14</v>
      </c>
      <c r="Z40" s="105" t="str">
        <f>VLOOKUP(Y40,$A$4:$B$67,2,0)</f>
        <v>SERG</v>
      </c>
      <c r="AA40" s="106">
        <v>9</v>
      </c>
      <c r="AB40" s="106">
        <f>IF(ISNA(VLOOKUP($Z40,Таблица!$A$1:$J$64,10,0)),0,VLOOKUP($Z40,Таблица!$A$1:$J$64,10,0))</f>
        <v>4</v>
      </c>
      <c r="AC40" s="107"/>
      <c r="AD40" s="108">
        <f>SUMIF(AF40:AH40,"&gt;0",AF40:AH40)</f>
        <v>2</v>
      </c>
      <c r="AE40" s="109">
        <f>SUM(AA40:AC40)</f>
        <v>13</v>
      </c>
      <c r="AF40" s="23">
        <f>IF(AA40&gt;AA36,1,0)</f>
        <v>1</v>
      </c>
      <c r="AG40" s="23">
        <f>IF(AB40&gt;AB36,1,0)</f>
        <v>1</v>
      </c>
      <c r="AH40" s="23">
        <f>IF(AC40&gt;AC36,1,0)</f>
        <v>0</v>
      </c>
    </row>
    <row r="41" spans="1:31" ht="12.75">
      <c r="A41" s="24">
        <v>38</v>
      </c>
      <c r="B41" s="34" t="s">
        <v>51</v>
      </c>
      <c r="C41" s="43">
        <v>46</v>
      </c>
      <c r="D41" s="44"/>
      <c r="E41" s="45">
        <v>0</v>
      </c>
      <c r="F41" s="46">
        <v>0</v>
      </c>
      <c r="G41" s="77">
        <v>0</v>
      </c>
      <c r="H41" s="74">
        <f t="shared" si="2"/>
        <v>0</v>
      </c>
      <c r="I41" s="47">
        <f t="shared" si="3"/>
        <v>0</v>
      </c>
      <c r="J41" s="23">
        <f>IF(E41&gt;E40,1,0)</f>
        <v>0</v>
      </c>
      <c r="K41" s="23">
        <f>IF(F41&gt;F40,1,0)</f>
        <v>0</v>
      </c>
      <c r="L41" s="23">
        <f>IF(G41&gt;G40,1,0)</f>
        <v>0</v>
      </c>
      <c r="N41" s="48"/>
      <c r="O41" s="49"/>
      <c r="P41" s="50"/>
      <c r="Q41" s="125"/>
      <c r="R41" s="50"/>
      <c r="S41" s="84"/>
      <c r="T41" s="85"/>
      <c r="Y41" s="104"/>
      <c r="Z41" s="105"/>
      <c r="AA41" s="106"/>
      <c r="AB41" s="106"/>
      <c r="AC41" s="107"/>
      <c r="AD41" s="108"/>
      <c r="AE41" s="109"/>
    </row>
    <row r="42" spans="1:34" ht="12.75">
      <c r="A42" s="24">
        <v>39</v>
      </c>
      <c r="B42" s="34"/>
      <c r="C42" s="35">
        <v>51</v>
      </c>
      <c r="D42" s="36"/>
      <c r="E42" s="37">
        <v>0</v>
      </c>
      <c r="F42" s="38">
        <v>0</v>
      </c>
      <c r="G42" s="76">
        <v>0</v>
      </c>
      <c r="H42" s="73">
        <f t="shared" si="2"/>
        <v>0</v>
      </c>
      <c r="I42" s="39">
        <f t="shared" si="3"/>
        <v>0</v>
      </c>
      <c r="J42" s="23">
        <f>IF(E42&gt;E43,1,0)</f>
        <v>0</v>
      </c>
      <c r="K42" s="23">
        <f>IF(F42&gt;F43,1,0)</f>
        <v>0</v>
      </c>
      <c r="L42" s="23">
        <f>IF(G42&gt;G43,1,0)</f>
        <v>0</v>
      </c>
      <c r="N42" s="48">
        <f>IF($H42&gt;$H43,C42,IF($H42&lt;$H43,C43,IF($I42&lt;$I43,C43,IF($I42&gt;$I43,C42,IF($C42&lt;$C43,C42,C43)))))</f>
        <v>14</v>
      </c>
      <c r="O42" s="129" t="str">
        <f>VLOOKUP(N42,$A$4:$B$67,2,0)</f>
        <v>SERG</v>
      </c>
      <c r="P42" s="50">
        <v>18</v>
      </c>
      <c r="Q42" s="125">
        <v>7</v>
      </c>
      <c r="R42" s="50">
        <v>10</v>
      </c>
      <c r="S42" s="84">
        <f t="shared" si="0"/>
        <v>3</v>
      </c>
      <c r="T42" s="85">
        <f t="shared" si="1"/>
        <v>35</v>
      </c>
      <c r="U42" s="23">
        <f>IF(P42&gt;P40,1,0)</f>
        <v>1</v>
      </c>
      <c r="V42" s="23">
        <f>IF(Q42&gt;Q40,1,0)</f>
        <v>1</v>
      </c>
      <c r="W42" s="23">
        <f>IF(R42&gt;R40,1,0)</f>
        <v>1</v>
      </c>
      <c r="Y42" s="104"/>
      <c r="Z42" s="105"/>
      <c r="AA42" s="106"/>
      <c r="AB42" s="106"/>
      <c r="AC42" s="107"/>
      <c r="AD42" s="108"/>
      <c r="AE42" s="109"/>
      <c r="AF42" s="23"/>
      <c r="AG42" s="23"/>
      <c r="AH42" s="23"/>
    </row>
    <row r="43" spans="1:31" ht="12.75">
      <c r="A43" s="24">
        <v>40</v>
      </c>
      <c r="B43" s="34"/>
      <c r="C43" s="43">
        <v>14</v>
      </c>
      <c r="D43" s="44" t="str">
        <f t="shared" si="4"/>
        <v>SERG</v>
      </c>
      <c r="E43" s="45">
        <v>7</v>
      </c>
      <c r="F43" s="46">
        <v>15</v>
      </c>
      <c r="G43" s="77">
        <v>12</v>
      </c>
      <c r="H43" s="74">
        <f t="shared" si="2"/>
        <v>3</v>
      </c>
      <c r="I43" s="47">
        <f t="shared" si="3"/>
        <v>34</v>
      </c>
      <c r="J43" s="23">
        <f>IF(E43&gt;E42,1,0)</f>
        <v>1</v>
      </c>
      <c r="K43" s="23">
        <f>IF(F43&gt;F42,1,0)</f>
        <v>1</v>
      </c>
      <c r="L43" s="23">
        <f>IF(G43&gt;G42,1,0)</f>
        <v>1</v>
      </c>
      <c r="N43" s="51"/>
      <c r="O43" s="52"/>
      <c r="P43" s="53"/>
      <c r="Q43" s="126"/>
      <c r="R43" s="53"/>
      <c r="S43" s="86"/>
      <c r="T43" s="87"/>
      <c r="Y43" s="110"/>
      <c r="Z43" s="111"/>
      <c r="AA43" s="112"/>
      <c r="AB43" s="112"/>
      <c r="AC43" s="113"/>
      <c r="AD43" s="114"/>
      <c r="AE43" s="115"/>
    </row>
    <row r="44" spans="1:34" ht="12.75">
      <c r="A44" s="24">
        <v>41</v>
      </c>
      <c r="B44" s="34"/>
      <c r="C44" s="35">
        <v>11</v>
      </c>
      <c r="D44" s="36" t="str">
        <f t="shared" si="4"/>
        <v>den-ice</v>
      </c>
      <c r="E44" s="37">
        <v>23</v>
      </c>
      <c r="F44" s="38">
        <v>11</v>
      </c>
      <c r="G44" s="76">
        <v>7</v>
      </c>
      <c r="H44" s="73">
        <f t="shared" si="2"/>
        <v>3</v>
      </c>
      <c r="I44" s="39">
        <f t="shared" si="3"/>
        <v>41</v>
      </c>
      <c r="J44" s="23">
        <f>IF(E44&gt;E45,1,0)</f>
        <v>1</v>
      </c>
      <c r="K44" s="23">
        <f>IF(F44&gt;F45,1,0)</f>
        <v>1</v>
      </c>
      <c r="L44" s="23">
        <f>IF(G44&gt;G45,1,0)</f>
        <v>1</v>
      </c>
      <c r="N44" s="40">
        <f>IF($H44&gt;$H45,C44,IF($H44&lt;$H45,C45,IF($I44&lt;$I45,C45,IF($I44&gt;$I45,C44,IF($C44&lt;$C45,C44,C45)))))</f>
        <v>11</v>
      </c>
      <c r="O44" s="128" t="str">
        <f>VLOOKUP(N44,$A$4:$B$67,2,0)</f>
        <v>den-ice</v>
      </c>
      <c r="P44" s="42">
        <v>19</v>
      </c>
      <c r="Q44" s="124">
        <v>6</v>
      </c>
      <c r="R44" s="42">
        <v>17</v>
      </c>
      <c r="S44" s="82">
        <f t="shared" si="0"/>
        <v>3</v>
      </c>
      <c r="T44" s="83">
        <f t="shared" si="1"/>
        <v>42</v>
      </c>
      <c r="U44" s="23">
        <f>IF(P44&gt;P46,1,0)</f>
        <v>1</v>
      </c>
      <c r="V44" s="23">
        <f>IF(Q44&gt;Q46,1,0)</f>
        <v>1</v>
      </c>
      <c r="W44" s="23">
        <f>IF(R44&gt;R46,1,0)</f>
        <v>1</v>
      </c>
      <c r="Y44" s="98">
        <f>IF(S44&gt;S46,N44,IF(S44&lt;S46,N46,IF(T44&lt;T46,N46,IF(T44&gt;T46,N44,IF(N44&lt;N46,N44,N46)))))</f>
        <v>11</v>
      </c>
      <c r="Z44" s="99" t="str">
        <f>VLOOKUP(Y44,$A$4:$B$67,2,0)</f>
        <v>den-ice</v>
      </c>
      <c r="AA44" s="100">
        <v>10</v>
      </c>
      <c r="AB44" s="100">
        <f>IF(ISNA(VLOOKUP($Z44,Таблица!$A$1:$J$64,10,0)),0,VLOOKUP($Z44,Таблица!$A$1:$J$64,10,0))</f>
        <v>6</v>
      </c>
      <c r="AC44" s="101"/>
      <c r="AD44" s="102">
        <f>SUMIF(AF44:AH44,"&gt;0",AF44:AH44)</f>
        <v>2</v>
      </c>
      <c r="AE44" s="103">
        <f>SUM(AA44:AC44)</f>
        <v>16</v>
      </c>
      <c r="AF44" s="23">
        <f>IF(AA44&gt;AA48,1,0)</f>
        <v>1</v>
      </c>
      <c r="AG44" s="23">
        <f>IF(AB44&gt;AB48,1,0)</f>
        <v>1</v>
      </c>
      <c r="AH44" s="23">
        <f>IF(AC44&gt;AC48,1,0)</f>
        <v>0</v>
      </c>
    </row>
    <row r="45" spans="1:31" ht="12.75">
      <c r="A45" s="24">
        <v>42</v>
      </c>
      <c r="B45" s="34"/>
      <c r="C45" s="43">
        <v>54</v>
      </c>
      <c r="D45" s="44"/>
      <c r="E45" s="45">
        <v>0</v>
      </c>
      <c r="F45" s="46">
        <v>0</v>
      </c>
      <c r="G45" s="77">
        <v>0</v>
      </c>
      <c r="H45" s="74">
        <f t="shared" si="2"/>
        <v>0</v>
      </c>
      <c r="I45" s="47">
        <f t="shared" si="3"/>
        <v>0</v>
      </c>
      <c r="J45" s="23">
        <f>IF(E45&gt;E44,1,0)</f>
        <v>0</v>
      </c>
      <c r="K45" s="23">
        <f>IF(F45&gt;F44,1,0)</f>
        <v>0</v>
      </c>
      <c r="L45" s="23">
        <f>IF(G45&gt;G44,1,0)</f>
        <v>0</v>
      </c>
      <c r="N45" s="48"/>
      <c r="O45" s="49"/>
      <c r="P45" s="50"/>
      <c r="Q45" s="125"/>
      <c r="R45" s="50"/>
      <c r="S45" s="84"/>
      <c r="T45" s="85"/>
      <c r="Y45" s="104"/>
      <c r="Z45" s="105"/>
      <c r="AA45" s="106"/>
      <c r="AB45" s="106"/>
      <c r="AC45" s="107"/>
      <c r="AD45" s="108"/>
      <c r="AE45" s="109"/>
    </row>
    <row r="46" spans="1:34" ht="12.75">
      <c r="A46" s="24">
        <v>43</v>
      </c>
      <c r="B46" s="34"/>
      <c r="C46" s="35">
        <v>43</v>
      </c>
      <c r="D46" s="36"/>
      <c r="E46" s="37">
        <v>0</v>
      </c>
      <c r="F46" s="38">
        <v>0</v>
      </c>
      <c r="G46" s="76">
        <v>0</v>
      </c>
      <c r="H46" s="73">
        <f t="shared" si="2"/>
        <v>0</v>
      </c>
      <c r="I46" s="39">
        <f t="shared" si="3"/>
        <v>0</v>
      </c>
      <c r="J46" s="23">
        <f>IF(E46&gt;E47,1,0)</f>
        <v>0</v>
      </c>
      <c r="K46" s="23">
        <f>IF(F46&gt;F47,1,0)</f>
        <v>0</v>
      </c>
      <c r="L46" s="23">
        <f>IF(G46&gt;G47,1,0)</f>
        <v>0</v>
      </c>
      <c r="N46" s="48">
        <f>IF($H46&gt;$H47,C46,IF($H46&lt;$H47,C47,IF($I46&lt;$I47,C47,IF($I46&gt;$I47,C46,IF($C46&lt;$C47,C46,C47)))))</f>
        <v>22</v>
      </c>
      <c r="O46" s="49" t="str">
        <f>VLOOKUP(N46,$A$4:$B$67,2,0)</f>
        <v>sass1954</v>
      </c>
      <c r="P46" s="50">
        <v>6</v>
      </c>
      <c r="Q46" s="125">
        <v>5</v>
      </c>
      <c r="R46" s="50">
        <v>16</v>
      </c>
      <c r="S46" s="84">
        <f t="shared" si="0"/>
        <v>0</v>
      </c>
      <c r="T46" s="85">
        <f t="shared" si="1"/>
        <v>27</v>
      </c>
      <c r="U46" s="23">
        <f>IF(P46&gt;P44,1,0)</f>
        <v>0</v>
      </c>
      <c r="V46" s="23">
        <f>IF(Q46&gt;Q44,1,0)</f>
        <v>0</v>
      </c>
      <c r="W46" s="23">
        <f>IF(R46&gt;R44,1,0)</f>
        <v>0</v>
      </c>
      <c r="Y46" s="104"/>
      <c r="Z46" s="105"/>
      <c r="AA46" s="106"/>
      <c r="AB46" s="106"/>
      <c r="AC46" s="107"/>
      <c r="AD46" s="108"/>
      <c r="AE46" s="109"/>
      <c r="AF46" s="23"/>
      <c r="AG46" s="23"/>
      <c r="AH46" s="23"/>
    </row>
    <row r="47" spans="1:31" ht="12.75">
      <c r="A47" s="24">
        <v>44</v>
      </c>
      <c r="B47" s="34"/>
      <c r="C47" s="43">
        <v>22</v>
      </c>
      <c r="D47" s="44" t="str">
        <f t="shared" si="4"/>
        <v>sass1954</v>
      </c>
      <c r="E47" s="45">
        <v>16</v>
      </c>
      <c r="F47" s="46">
        <v>14</v>
      </c>
      <c r="G47" s="77">
        <v>11</v>
      </c>
      <c r="H47" s="74">
        <f t="shared" si="2"/>
        <v>3</v>
      </c>
      <c r="I47" s="47">
        <f t="shared" si="3"/>
        <v>41</v>
      </c>
      <c r="J47" s="23">
        <f>IF(E47&gt;E46,1,0)</f>
        <v>1</v>
      </c>
      <c r="K47" s="23">
        <f>IF(F47&gt;F46,1,0)</f>
        <v>1</v>
      </c>
      <c r="L47" s="23">
        <f>IF(G47&gt;G46,1,0)</f>
        <v>1</v>
      </c>
      <c r="N47" s="51"/>
      <c r="O47" s="52"/>
      <c r="P47" s="53"/>
      <c r="Q47" s="126"/>
      <c r="R47" s="53"/>
      <c r="S47" s="86"/>
      <c r="T47" s="87"/>
      <c r="Y47" s="104"/>
      <c r="Z47" s="105"/>
      <c r="AA47" s="106"/>
      <c r="AB47" s="106"/>
      <c r="AC47" s="107"/>
      <c r="AD47" s="108"/>
      <c r="AE47" s="109"/>
    </row>
    <row r="48" spans="1:34" ht="12.75">
      <c r="A48" s="24">
        <v>45</v>
      </c>
      <c r="B48" s="34"/>
      <c r="C48" s="35">
        <v>27</v>
      </c>
      <c r="D48" s="36" t="str">
        <f t="shared" si="4"/>
        <v>Торпедовец</v>
      </c>
      <c r="E48" s="37">
        <v>22</v>
      </c>
      <c r="F48" s="38">
        <v>17</v>
      </c>
      <c r="G48" s="76">
        <v>10</v>
      </c>
      <c r="H48" s="73">
        <f t="shared" si="2"/>
        <v>1</v>
      </c>
      <c r="I48" s="39">
        <f t="shared" si="3"/>
        <v>49</v>
      </c>
      <c r="J48" s="23">
        <f>IF(E48&gt;E49,1,0)</f>
        <v>1</v>
      </c>
      <c r="K48" s="23">
        <f>IF(F48&gt;F49,1,0)</f>
        <v>0</v>
      </c>
      <c r="L48" s="23">
        <f>IF(G48&gt;G49,1,0)</f>
        <v>0</v>
      </c>
      <c r="N48" s="40">
        <f>IF($H48&gt;$H49,C48,IF($H48&lt;$H49,C49,IF($I48&lt;$I49,C49,IF($I48&gt;$I49,C48,IF($C48&lt;$C49,C48,C49)))))</f>
        <v>38</v>
      </c>
      <c r="O48" s="128" t="str">
        <f>VLOOKUP(N48,$A$4:$B$67,2,0)</f>
        <v>GAS-Ural </v>
      </c>
      <c r="P48" s="42">
        <v>15</v>
      </c>
      <c r="Q48" s="124">
        <v>10</v>
      </c>
      <c r="R48" s="42">
        <v>17</v>
      </c>
      <c r="S48" s="82">
        <f t="shared" si="0"/>
        <v>2</v>
      </c>
      <c r="T48" s="83">
        <f t="shared" si="1"/>
        <v>42</v>
      </c>
      <c r="U48" s="23">
        <f>IF(P48&gt;P50,1,0)</f>
        <v>1</v>
      </c>
      <c r="V48" s="23">
        <f>IF(Q48&gt;Q50,1,0)</f>
        <v>0</v>
      </c>
      <c r="W48" s="23">
        <f>IF(R48&gt;R50,1,0)</f>
        <v>1</v>
      </c>
      <c r="Y48" s="104">
        <f>IF(S48&gt;S50,N48,IF(S48&lt;S50,N50,IF(T48&lt;T50,N50,IF(T48&gt;T50,N48,IF(N48&lt;N50,N48,N50)))))</f>
        <v>38</v>
      </c>
      <c r="Z48" s="105" t="str">
        <f>VLOOKUP(Y48,$A$4:$B$67,2,0)</f>
        <v>GAS-Ural </v>
      </c>
      <c r="AA48" s="106">
        <v>7</v>
      </c>
      <c r="AB48" s="106">
        <f>IF(ISNA(VLOOKUP($Z48,Таблица!$A$1:$J$64,10,0)),0,VLOOKUP($Z48,Таблица!$A$1:$J$64,10,0))</f>
        <v>1</v>
      </c>
      <c r="AC48" s="107"/>
      <c r="AD48" s="108">
        <f>SUMIF(AF48:AH48,"&gt;0",AF48:AH48)</f>
        <v>0</v>
      </c>
      <c r="AE48" s="109">
        <f>SUM(AA48:AC48)</f>
        <v>8</v>
      </c>
      <c r="AF48" s="23">
        <f>IF(AA48&gt;AA44,1,0)</f>
        <v>0</v>
      </c>
      <c r="AG48" s="23">
        <f>IF(AB48&gt;AB44,1,0)</f>
        <v>0</v>
      </c>
      <c r="AH48" s="23">
        <f>IF(AC48&gt;AC44,1,0)</f>
        <v>0</v>
      </c>
    </row>
    <row r="49" spans="1:31" ht="12.75">
      <c r="A49" s="24">
        <v>46</v>
      </c>
      <c r="B49" s="34"/>
      <c r="C49" s="43">
        <v>38</v>
      </c>
      <c r="D49" s="79" t="str">
        <f t="shared" si="4"/>
        <v>GAS-Ural </v>
      </c>
      <c r="E49" s="45">
        <v>17</v>
      </c>
      <c r="F49" s="46">
        <v>20</v>
      </c>
      <c r="G49" s="77">
        <v>11</v>
      </c>
      <c r="H49" s="74">
        <f t="shared" si="2"/>
        <v>2</v>
      </c>
      <c r="I49" s="47">
        <f t="shared" si="3"/>
        <v>48</v>
      </c>
      <c r="J49" s="23">
        <f>IF(E49&gt;E48,1,0)</f>
        <v>0</v>
      </c>
      <c r="K49" s="23">
        <f>IF(F49&gt;F48,1,0)</f>
        <v>1</v>
      </c>
      <c r="L49" s="23">
        <f>IF(G49&gt;G48,1,0)</f>
        <v>1</v>
      </c>
      <c r="N49" s="48"/>
      <c r="O49" s="49"/>
      <c r="P49" s="50"/>
      <c r="Q49" s="125"/>
      <c r="R49" s="50"/>
      <c r="S49" s="84"/>
      <c r="T49" s="85"/>
      <c r="Y49" s="104"/>
      <c r="Z49" s="105"/>
      <c r="AA49" s="106"/>
      <c r="AB49" s="106"/>
      <c r="AC49" s="107"/>
      <c r="AD49" s="108"/>
      <c r="AE49" s="109"/>
    </row>
    <row r="50" spans="1:34" ht="12.75">
      <c r="A50" s="24">
        <v>47</v>
      </c>
      <c r="B50" s="34"/>
      <c r="C50" s="35">
        <v>59</v>
      </c>
      <c r="D50" s="36"/>
      <c r="E50" s="37">
        <v>0</v>
      </c>
      <c r="F50" s="38">
        <v>0</v>
      </c>
      <c r="G50" s="76">
        <v>0</v>
      </c>
      <c r="H50" s="73">
        <f t="shared" si="2"/>
        <v>0</v>
      </c>
      <c r="I50" s="39">
        <f t="shared" si="3"/>
        <v>0</v>
      </c>
      <c r="J50" s="23">
        <f>IF(E50&gt;E51,1,0)</f>
        <v>0</v>
      </c>
      <c r="K50" s="23">
        <f>IF(F50&gt;F51,1,0)</f>
        <v>0</v>
      </c>
      <c r="L50" s="23">
        <f>IF(G50&gt;G51,1,0)</f>
        <v>0</v>
      </c>
      <c r="N50" s="48">
        <f>IF($H50&gt;$H51,C50,IF($H50&lt;$H51,C51,IF($I50&lt;$I51,C51,IF($I50&gt;$I51,C50,IF($C50&lt;$C51,C50,C51)))))</f>
        <v>6</v>
      </c>
      <c r="O50" s="49" t="str">
        <f>VLOOKUP(N50,$A$4:$B$67,2,0)</f>
        <v>alexivan</v>
      </c>
      <c r="P50" s="50">
        <v>10</v>
      </c>
      <c r="Q50" s="125">
        <v>11</v>
      </c>
      <c r="R50" s="50">
        <v>10</v>
      </c>
      <c r="S50" s="84">
        <f t="shared" si="0"/>
        <v>1</v>
      </c>
      <c r="T50" s="85">
        <f t="shared" si="1"/>
        <v>31</v>
      </c>
      <c r="U50" s="23">
        <f>IF(P50&gt;P48,1,0)</f>
        <v>0</v>
      </c>
      <c r="V50" s="23">
        <f>IF(Q50&gt;Q48,1,0)</f>
        <v>1</v>
      </c>
      <c r="W50" s="23">
        <f>IF(R50&gt;R48,1,0)</f>
        <v>0</v>
      </c>
      <c r="Y50" s="104"/>
      <c r="Z50" s="105"/>
      <c r="AA50" s="106"/>
      <c r="AB50" s="106"/>
      <c r="AC50" s="107"/>
      <c r="AD50" s="108"/>
      <c r="AE50" s="109"/>
      <c r="AF50" s="23"/>
      <c r="AG50" s="23"/>
      <c r="AH50" s="23"/>
    </row>
    <row r="51" spans="1:31" ht="12.75">
      <c r="A51" s="24">
        <v>48</v>
      </c>
      <c r="B51" s="34"/>
      <c r="C51" s="43">
        <v>6</v>
      </c>
      <c r="D51" s="44" t="str">
        <f t="shared" si="4"/>
        <v>alexivan</v>
      </c>
      <c r="E51" s="45">
        <v>6</v>
      </c>
      <c r="F51" s="46">
        <v>18</v>
      </c>
      <c r="G51" s="77">
        <v>11</v>
      </c>
      <c r="H51" s="74">
        <f t="shared" si="2"/>
        <v>3</v>
      </c>
      <c r="I51" s="47">
        <f t="shared" si="3"/>
        <v>35</v>
      </c>
      <c r="J51" s="23">
        <f>IF(E51&gt;E50,1,0)</f>
        <v>1</v>
      </c>
      <c r="K51" s="23">
        <f>IF(F51&gt;F50,1,0)</f>
        <v>1</v>
      </c>
      <c r="L51" s="23">
        <f>IF(G51&gt;G50,1,0)</f>
        <v>1</v>
      </c>
      <c r="N51" s="51"/>
      <c r="O51" s="52"/>
      <c r="P51" s="53"/>
      <c r="Q51" s="126"/>
      <c r="R51" s="53"/>
      <c r="S51" s="86"/>
      <c r="T51" s="87"/>
      <c r="Y51" s="110"/>
      <c r="Z51" s="111"/>
      <c r="AA51" s="112"/>
      <c r="AB51" s="112"/>
      <c r="AC51" s="113"/>
      <c r="AD51" s="114"/>
      <c r="AE51" s="115"/>
    </row>
    <row r="52" spans="1:34" ht="12.75">
      <c r="A52" s="24">
        <v>49</v>
      </c>
      <c r="B52" s="34"/>
      <c r="C52" s="35">
        <v>7</v>
      </c>
      <c r="D52" s="36" t="str">
        <f t="shared" si="4"/>
        <v>azarte</v>
      </c>
      <c r="E52" s="37">
        <v>14</v>
      </c>
      <c r="F52" s="38">
        <v>8</v>
      </c>
      <c r="G52" s="76">
        <v>15</v>
      </c>
      <c r="H52" s="73">
        <f t="shared" si="2"/>
        <v>3</v>
      </c>
      <c r="I52" s="39">
        <f t="shared" si="3"/>
        <v>37</v>
      </c>
      <c r="J52" s="23">
        <f>IF(E52&gt;E53,1,0)</f>
        <v>1</v>
      </c>
      <c r="K52" s="23">
        <f>IF(F52&gt;F53,1,0)</f>
        <v>1</v>
      </c>
      <c r="L52" s="23">
        <f>IF(G52&gt;G53,1,0)</f>
        <v>1</v>
      </c>
      <c r="N52" s="40">
        <f>IF($H52&gt;$H53,C52,IF($H52&lt;$H53,C53,IF($I52&lt;$I53,C53,IF($I52&gt;$I53,C52,IF($C52&lt;$C53,C52,C53)))))</f>
        <v>7</v>
      </c>
      <c r="O52" s="41" t="str">
        <f>VLOOKUP(N52,$A$4:$B$67,2,0)</f>
        <v>azarte</v>
      </c>
      <c r="P52" s="42">
        <v>8</v>
      </c>
      <c r="Q52" s="124">
        <v>4</v>
      </c>
      <c r="R52" s="42">
        <v>11</v>
      </c>
      <c r="S52" s="82">
        <f t="shared" si="0"/>
        <v>1</v>
      </c>
      <c r="T52" s="83">
        <f t="shared" si="1"/>
        <v>23</v>
      </c>
      <c r="U52" s="23">
        <f>IF(P52&gt;P54,1,0)</f>
        <v>0</v>
      </c>
      <c r="V52" s="23">
        <f>IF(Q52&gt;Q54,1,0)</f>
        <v>0</v>
      </c>
      <c r="W52" s="23">
        <f>IF(R52&gt;R54,1,0)</f>
        <v>1</v>
      </c>
      <c r="Y52" s="98">
        <f>IF(S52&gt;S54,N52,IF(S52&lt;S54,N54,IF(T52&lt;T54,N54,IF(T52&gt;T54,N52,IF(N52&lt;N54,N52,N54)))))</f>
        <v>26</v>
      </c>
      <c r="Z52" s="99" t="str">
        <f>VLOOKUP(Y52,$A$4:$B$67,2,0)</f>
        <v>semeniuk</v>
      </c>
      <c r="AA52" s="100">
        <v>13</v>
      </c>
      <c r="AB52" s="100">
        <f>IF(ISNA(VLOOKUP($Z52,Таблица!$A$1:$J$64,10,0)),0,VLOOKUP($Z52,Таблица!$A$1:$J$64,10,0))</f>
        <v>1</v>
      </c>
      <c r="AC52" s="101"/>
      <c r="AD52" s="102">
        <f>SUMIF(AF52:AH52,"&gt;0",AF52:AH52)</f>
        <v>0</v>
      </c>
      <c r="AE52" s="103">
        <f>SUM(AA52:AC52)</f>
        <v>14</v>
      </c>
      <c r="AF52" s="23">
        <f>IF(AA52&gt;AA56,1,0)</f>
        <v>0</v>
      </c>
      <c r="AG52" s="23">
        <f>IF(AB52&gt;AB56,1,0)</f>
        <v>0</v>
      </c>
      <c r="AH52" s="23">
        <f>IF(AC52&gt;AC56,1,0)</f>
        <v>0</v>
      </c>
    </row>
    <row r="53" spans="1:31" ht="12.75">
      <c r="A53" s="24">
        <v>50</v>
      </c>
      <c r="B53" s="34"/>
      <c r="C53" s="43">
        <v>58</v>
      </c>
      <c r="D53" s="44"/>
      <c r="E53" s="45">
        <v>0</v>
      </c>
      <c r="F53" s="46">
        <v>0</v>
      </c>
      <c r="G53" s="77">
        <v>0</v>
      </c>
      <c r="H53" s="74">
        <f t="shared" si="2"/>
        <v>0</v>
      </c>
      <c r="I53" s="47">
        <f t="shared" si="3"/>
        <v>0</v>
      </c>
      <c r="J53" s="23">
        <f>IF(E53&gt;E52,1,0)</f>
        <v>0</v>
      </c>
      <c r="K53" s="23">
        <f>IF(F53&gt;F52,1,0)</f>
        <v>0</v>
      </c>
      <c r="L53" s="23">
        <f>IF(G53&gt;G52,1,0)</f>
        <v>0</v>
      </c>
      <c r="N53" s="48"/>
      <c r="O53" s="49"/>
      <c r="P53" s="50"/>
      <c r="Q53" s="125"/>
      <c r="R53" s="50"/>
      <c r="S53" s="84"/>
      <c r="T53" s="85"/>
      <c r="Y53" s="104"/>
      <c r="Z53" s="105"/>
      <c r="AA53" s="106"/>
      <c r="AB53" s="106"/>
      <c r="AC53" s="107"/>
      <c r="AD53" s="108"/>
      <c r="AE53" s="109"/>
    </row>
    <row r="54" spans="1:34" ht="12.75">
      <c r="A54" s="24">
        <v>51</v>
      </c>
      <c r="B54" s="34"/>
      <c r="C54" s="35">
        <v>39</v>
      </c>
      <c r="D54" s="36"/>
      <c r="E54" s="37">
        <v>0</v>
      </c>
      <c r="F54" s="38">
        <v>0</v>
      </c>
      <c r="G54" s="76">
        <v>0</v>
      </c>
      <c r="H54" s="73">
        <f t="shared" si="2"/>
        <v>0</v>
      </c>
      <c r="I54" s="39">
        <f t="shared" si="3"/>
        <v>0</v>
      </c>
      <c r="J54" s="23">
        <f>IF(E54&gt;E55,1,0)</f>
        <v>0</v>
      </c>
      <c r="K54" s="23">
        <f>IF(F54&gt;F55,1,0)</f>
        <v>0</v>
      </c>
      <c r="L54" s="23">
        <f>IF(G54&gt;G55,1,0)</f>
        <v>0</v>
      </c>
      <c r="N54" s="48">
        <f>IF($H54&gt;$H55,C54,IF($H54&lt;$H55,C55,IF($I54&lt;$I55,C55,IF($I54&gt;$I55,C54,IF($C54&lt;$C55,C54,C55)))))</f>
        <v>26</v>
      </c>
      <c r="O54" s="129" t="str">
        <f>VLOOKUP(N54,$A$4:$B$67,2,0)</f>
        <v>semeniuk</v>
      </c>
      <c r="P54" s="50">
        <v>12</v>
      </c>
      <c r="Q54" s="125">
        <v>7</v>
      </c>
      <c r="R54" s="50">
        <v>10</v>
      </c>
      <c r="S54" s="84">
        <f t="shared" si="0"/>
        <v>2</v>
      </c>
      <c r="T54" s="85">
        <f t="shared" si="1"/>
        <v>29</v>
      </c>
      <c r="U54" s="23">
        <f>IF(P54&gt;P52,1,0)</f>
        <v>1</v>
      </c>
      <c r="V54" s="23">
        <f>IF(Q54&gt;Q52,1,0)</f>
        <v>1</v>
      </c>
      <c r="W54" s="23">
        <f>IF(R54&gt;R52,1,0)</f>
        <v>0</v>
      </c>
      <c r="Y54" s="104"/>
      <c r="Z54" s="105"/>
      <c r="AA54" s="106"/>
      <c r="AB54" s="106"/>
      <c r="AC54" s="107"/>
      <c r="AD54" s="108"/>
      <c r="AE54" s="109"/>
      <c r="AF54" s="23"/>
      <c r="AG54" s="23"/>
      <c r="AH54" s="23"/>
    </row>
    <row r="55" spans="1:31" ht="12.75">
      <c r="A55" s="24">
        <v>52</v>
      </c>
      <c r="B55" s="34"/>
      <c r="C55" s="43">
        <v>26</v>
      </c>
      <c r="D55" s="44" t="str">
        <f t="shared" si="4"/>
        <v>semeniuk</v>
      </c>
      <c r="E55" s="45">
        <v>9</v>
      </c>
      <c r="F55" s="46">
        <v>7</v>
      </c>
      <c r="G55" s="77">
        <v>0</v>
      </c>
      <c r="H55" s="74">
        <f t="shared" si="2"/>
        <v>2</v>
      </c>
      <c r="I55" s="47">
        <f t="shared" si="3"/>
        <v>16</v>
      </c>
      <c r="J55" s="23">
        <f>IF(E55&gt;E54,1,0)</f>
        <v>1</v>
      </c>
      <c r="K55" s="23">
        <f>IF(F55&gt;F54,1,0)</f>
        <v>1</v>
      </c>
      <c r="L55" s="23">
        <f>IF(G55&gt;G54,1,0)</f>
        <v>0</v>
      </c>
      <c r="N55" s="51"/>
      <c r="O55" s="52"/>
      <c r="P55" s="53"/>
      <c r="Q55" s="126"/>
      <c r="R55" s="53"/>
      <c r="S55" s="86"/>
      <c r="T55" s="87"/>
      <c r="Y55" s="104"/>
      <c r="Z55" s="105"/>
      <c r="AA55" s="106"/>
      <c r="AB55" s="106"/>
      <c r="AC55" s="107"/>
      <c r="AD55" s="108"/>
      <c r="AE55" s="109"/>
    </row>
    <row r="56" spans="1:34" ht="12.75">
      <c r="A56" s="24">
        <v>53</v>
      </c>
      <c r="B56" s="34"/>
      <c r="C56" s="35">
        <v>23</v>
      </c>
      <c r="D56" s="36" t="str">
        <f t="shared" si="4"/>
        <v>Zabivalka</v>
      </c>
      <c r="E56" s="37">
        <v>11</v>
      </c>
      <c r="F56" s="38">
        <v>13</v>
      </c>
      <c r="G56" s="76">
        <v>8</v>
      </c>
      <c r="H56" s="73">
        <f t="shared" si="2"/>
        <v>3</v>
      </c>
      <c r="I56" s="39">
        <f t="shared" si="3"/>
        <v>32</v>
      </c>
      <c r="J56" s="23">
        <f>IF(E56&gt;E57,1,0)</f>
        <v>1</v>
      </c>
      <c r="K56" s="23">
        <f>IF(F56&gt;F57,1,0)</f>
        <v>1</v>
      </c>
      <c r="L56" s="23">
        <f>IF(G56&gt;G57,1,0)</f>
        <v>1</v>
      </c>
      <c r="N56" s="40">
        <f>IF($H56&gt;$H57,C56,IF($H56&lt;$H57,C57,IF($I56&lt;$I57,C57,IF($I56&gt;$I57,C56,IF($C56&lt;$C57,C56,C57)))))</f>
        <v>23</v>
      </c>
      <c r="O56" s="41" t="str">
        <f>VLOOKUP(N56,$A$4:$B$67,2,0)</f>
        <v>Zabivalka</v>
      </c>
      <c r="P56" s="42">
        <v>2</v>
      </c>
      <c r="Q56" s="124">
        <v>3</v>
      </c>
      <c r="R56" s="42">
        <v>17</v>
      </c>
      <c r="S56" s="82">
        <f t="shared" si="0"/>
        <v>1</v>
      </c>
      <c r="T56" s="83">
        <f t="shared" si="1"/>
        <v>22</v>
      </c>
      <c r="U56" s="23">
        <f>IF(P56&gt;P58,1,0)</f>
        <v>0</v>
      </c>
      <c r="V56" s="23">
        <f>IF(Q56&gt;Q58,1,0)</f>
        <v>0</v>
      </c>
      <c r="W56" s="23">
        <f>IF(R56&gt;R58,1,0)</f>
        <v>1</v>
      </c>
      <c r="Y56" s="104">
        <f>IF(S56&gt;S58,N56,IF(S56&lt;S58,N58,IF(T56&lt;T58,N58,IF(T56&gt;T58,N56,IF(N56&lt;N58,N56,N58)))))</f>
        <v>10</v>
      </c>
      <c r="Z56" s="105" t="str">
        <f>VLOOKUP(Y56,$A$4:$B$67,2,0)</f>
        <v>mukh</v>
      </c>
      <c r="AA56" s="106">
        <v>13</v>
      </c>
      <c r="AB56" s="106">
        <f>IF(ISNA(VLOOKUP($Z56,Таблица!$A$1:$J$64,10,0)),0,VLOOKUP($Z56,Таблица!$A$1:$J$64,10,0))</f>
        <v>2</v>
      </c>
      <c r="AC56" s="107"/>
      <c r="AD56" s="108">
        <f>SUMIF(AF56:AH56,"&gt;0",AF56:AH56)</f>
        <v>1</v>
      </c>
      <c r="AE56" s="109">
        <f>SUM(AA56:AC56)</f>
        <v>15</v>
      </c>
      <c r="AF56" s="23">
        <f>IF(AA56&gt;AA52,1,0)</f>
        <v>0</v>
      </c>
      <c r="AG56" s="23">
        <f>IF(AB56&gt;AB52,1,0)</f>
        <v>1</v>
      </c>
      <c r="AH56" s="23">
        <f>IF(AC56&gt;AC52,1,0)</f>
        <v>0</v>
      </c>
    </row>
    <row r="57" spans="1:31" ht="12.75">
      <c r="A57" s="24">
        <v>54</v>
      </c>
      <c r="B57" s="34"/>
      <c r="C57" s="43">
        <v>42</v>
      </c>
      <c r="D57" s="44"/>
      <c r="E57" s="45">
        <v>0</v>
      </c>
      <c r="F57" s="46">
        <v>0</v>
      </c>
      <c r="G57" s="77">
        <v>0</v>
      </c>
      <c r="H57" s="74">
        <f t="shared" si="2"/>
        <v>0</v>
      </c>
      <c r="I57" s="47">
        <f t="shared" si="3"/>
        <v>0</v>
      </c>
      <c r="J57" s="23">
        <f>IF(E57&gt;E56,1,0)</f>
        <v>0</v>
      </c>
      <c r="K57" s="23">
        <f>IF(F57&gt;F56,1,0)</f>
        <v>0</v>
      </c>
      <c r="L57" s="23">
        <f>IF(G57&gt;G56,1,0)</f>
        <v>0</v>
      </c>
      <c r="N57" s="48"/>
      <c r="O57" s="49"/>
      <c r="P57" s="50"/>
      <c r="Q57" s="125"/>
      <c r="R57" s="50"/>
      <c r="S57" s="84"/>
      <c r="T57" s="85"/>
      <c r="Y57" s="104"/>
      <c r="Z57" s="105"/>
      <c r="AA57" s="106"/>
      <c r="AB57" s="106"/>
      <c r="AC57" s="107"/>
      <c r="AD57" s="108"/>
      <c r="AE57" s="109"/>
    </row>
    <row r="58" spans="1:34" ht="12.75">
      <c r="A58" s="24">
        <v>55</v>
      </c>
      <c r="B58" s="34"/>
      <c r="C58" s="35">
        <v>55</v>
      </c>
      <c r="D58" s="36"/>
      <c r="E58" s="37">
        <v>0</v>
      </c>
      <c r="F58" s="38">
        <v>0</v>
      </c>
      <c r="G58" s="76">
        <v>0</v>
      </c>
      <c r="H58" s="73">
        <f t="shared" si="2"/>
        <v>0</v>
      </c>
      <c r="I58" s="39">
        <f t="shared" si="3"/>
        <v>0</v>
      </c>
      <c r="J58" s="23">
        <f>IF(E58&gt;E59,1,0)</f>
        <v>0</v>
      </c>
      <c r="K58" s="23">
        <f>IF(F58&gt;F59,1,0)</f>
        <v>0</v>
      </c>
      <c r="L58" s="23">
        <f>IF(G58&gt;G59,1,0)</f>
        <v>0</v>
      </c>
      <c r="N58" s="48">
        <f>IF($H58&gt;$H59,C58,IF($H58&lt;$H59,C59,IF($I58&lt;$I59,C59,IF($I58&gt;$I59,C58,IF($C58&lt;$C59,C58,C59)))))</f>
        <v>10</v>
      </c>
      <c r="O58" s="129" t="str">
        <f>VLOOKUP(N58,$A$4:$B$67,2,0)</f>
        <v>mukh</v>
      </c>
      <c r="P58" s="50">
        <v>9</v>
      </c>
      <c r="Q58" s="125">
        <v>3</v>
      </c>
      <c r="R58" s="50">
        <v>16</v>
      </c>
      <c r="S58" s="84">
        <f t="shared" si="0"/>
        <v>1</v>
      </c>
      <c r="T58" s="85">
        <f t="shared" si="1"/>
        <v>28</v>
      </c>
      <c r="U58" s="23">
        <f>IF(P58&gt;P56,1,0)</f>
        <v>1</v>
      </c>
      <c r="V58" s="23">
        <f>IF(Q58&gt;Q56,1,0)</f>
        <v>0</v>
      </c>
      <c r="W58" s="23">
        <f>IF(R58&gt;R56,1,0)</f>
        <v>0</v>
      </c>
      <c r="Y58" s="104"/>
      <c r="Z58" s="105"/>
      <c r="AA58" s="106"/>
      <c r="AB58" s="106"/>
      <c r="AC58" s="107"/>
      <c r="AD58" s="108"/>
      <c r="AE58" s="109"/>
      <c r="AF58" s="23"/>
      <c r="AG58" s="23"/>
      <c r="AH58" s="23"/>
    </row>
    <row r="59" spans="1:31" ht="12.75">
      <c r="A59" s="24">
        <v>56</v>
      </c>
      <c r="B59" s="34"/>
      <c r="C59" s="43">
        <v>10</v>
      </c>
      <c r="D59" s="44" t="str">
        <f t="shared" si="4"/>
        <v>mukh</v>
      </c>
      <c r="E59" s="45">
        <v>18</v>
      </c>
      <c r="F59" s="46">
        <v>24</v>
      </c>
      <c r="G59" s="77">
        <v>15</v>
      </c>
      <c r="H59" s="74">
        <f t="shared" si="2"/>
        <v>3</v>
      </c>
      <c r="I59" s="47">
        <f t="shared" si="3"/>
        <v>57</v>
      </c>
      <c r="J59" s="23">
        <f>IF(E59&gt;E58,1,0)</f>
        <v>1</v>
      </c>
      <c r="K59" s="23">
        <f>IF(F59&gt;F58,1,0)</f>
        <v>1</v>
      </c>
      <c r="L59" s="23">
        <f>IF(G59&gt;G58,1,0)</f>
        <v>1</v>
      </c>
      <c r="N59" s="51"/>
      <c r="O59" s="52"/>
      <c r="P59" s="53"/>
      <c r="Q59" s="126"/>
      <c r="R59" s="53"/>
      <c r="S59" s="86"/>
      <c r="T59" s="87"/>
      <c r="Y59" s="110"/>
      <c r="Z59" s="111"/>
      <c r="AA59" s="112"/>
      <c r="AB59" s="112"/>
      <c r="AC59" s="113"/>
      <c r="AD59" s="114"/>
      <c r="AE59" s="115"/>
    </row>
    <row r="60" spans="1:34" ht="12.75">
      <c r="A60" s="24">
        <v>57</v>
      </c>
      <c r="B60" s="25"/>
      <c r="C60" s="35">
        <v>15</v>
      </c>
      <c r="D60" s="36" t="str">
        <f t="shared" si="4"/>
        <v>Mishgan</v>
      </c>
      <c r="E60" s="37">
        <v>15</v>
      </c>
      <c r="F60" s="38">
        <v>17</v>
      </c>
      <c r="G60" s="76">
        <v>10</v>
      </c>
      <c r="H60" s="73">
        <f t="shared" si="2"/>
        <v>3</v>
      </c>
      <c r="I60" s="39">
        <f t="shared" si="3"/>
        <v>42</v>
      </c>
      <c r="J60" s="23">
        <f>IF(E60&gt;E61,1,0)</f>
        <v>1</v>
      </c>
      <c r="K60" s="23">
        <f>IF(F60&gt;F61,1,0)</f>
        <v>1</v>
      </c>
      <c r="L60" s="23">
        <f>IF(G60&gt;G61,1,0)</f>
        <v>1</v>
      </c>
      <c r="N60" s="40">
        <f>IF($H60&gt;$H61,C60,IF($H60&lt;$H61,C61,IF($I60&lt;$I61,C61,IF($I60&gt;$I61,C60,IF($C60&lt;$C61,C60,C61)))))</f>
        <v>15</v>
      </c>
      <c r="O60" s="128" t="str">
        <f>VLOOKUP(N60,$A$4:$B$67,2,0)</f>
        <v>Mishgan</v>
      </c>
      <c r="P60" s="42">
        <v>18</v>
      </c>
      <c r="Q60" s="124">
        <v>3</v>
      </c>
      <c r="R60" s="42">
        <v>20</v>
      </c>
      <c r="S60" s="82">
        <f t="shared" si="0"/>
        <v>2</v>
      </c>
      <c r="T60" s="83">
        <f t="shared" si="1"/>
        <v>41</v>
      </c>
      <c r="U60" s="23">
        <f>IF(P60&gt;P62,1,0)</f>
        <v>1</v>
      </c>
      <c r="V60" s="23">
        <f>IF(Q60&gt;Q62,1,0)</f>
        <v>0</v>
      </c>
      <c r="W60" s="23">
        <f>IF(R60&gt;R62,1,0)</f>
        <v>1</v>
      </c>
      <c r="Y60" s="98">
        <f>IF(S60&gt;S62,N60,IF(S60&lt;S62,N62,IF(T60&lt;T62,N62,IF(T60&gt;T62,N60,IF(N60&lt;N62,N60,N62)))))</f>
        <v>15</v>
      </c>
      <c r="Z60" s="99" t="str">
        <f>VLOOKUP(Y60,$A$4:$B$67,2,0)</f>
        <v>Mishgan</v>
      </c>
      <c r="AA60" s="100">
        <v>13</v>
      </c>
      <c r="AB60" s="100">
        <f>IF(ISNA(VLOOKUP($Z60,Таблица!$A$1:$J$64,10,0)),0,VLOOKUP($Z60,Таблица!$A$1:$J$64,10,0))</f>
        <v>6</v>
      </c>
      <c r="AC60" s="101"/>
      <c r="AD60" s="102">
        <f>SUMIF(AF60:AH60,"&gt;0",AF60:AH60)</f>
        <v>2</v>
      </c>
      <c r="AE60" s="103">
        <f>SUM(AA60:AC60)</f>
        <v>19</v>
      </c>
      <c r="AF60" s="23">
        <f>IF(AA60&gt;AA64,1,0)</f>
        <v>1</v>
      </c>
      <c r="AG60" s="23">
        <f>IF(AB60&gt;AB64,1,0)</f>
        <v>1</v>
      </c>
      <c r="AH60" s="23">
        <f>IF(AC60&gt;AC64,1,0)</f>
        <v>0</v>
      </c>
    </row>
    <row r="61" spans="1:31" ht="12.75">
      <c r="A61" s="24">
        <v>58</v>
      </c>
      <c r="B61" s="25"/>
      <c r="C61" s="43">
        <v>50</v>
      </c>
      <c r="D61" s="44"/>
      <c r="E61" s="45">
        <v>0</v>
      </c>
      <c r="F61" s="46">
        <v>0</v>
      </c>
      <c r="G61" s="77">
        <v>0</v>
      </c>
      <c r="H61" s="74">
        <f t="shared" si="2"/>
        <v>0</v>
      </c>
      <c r="I61" s="47">
        <f t="shared" si="3"/>
        <v>0</v>
      </c>
      <c r="J61" s="23">
        <f>IF(E61&gt;E60,1,0)</f>
        <v>0</v>
      </c>
      <c r="K61" s="23">
        <f>IF(F61&gt;F60,1,0)</f>
        <v>0</v>
      </c>
      <c r="L61" s="23">
        <f>IF(G61&gt;G60,1,0)</f>
        <v>0</v>
      </c>
      <c r="N61" s="48"/>
      <c r="O61" s="49"/>
      <c r="P61" s="50"/>
      <c r="Q61" s="125"/>
      <c r="R61" s="50"/>
      <c r="S61" s="84"/>
      <c r="T61" s="85"/>
      <c r="Y61" s="104"/>
      <c r="Z61" s="105"/>
      <c r="AA61" s="106"/>
      <c r="AB61" s="106"/>
      <c r="AC61" s="107"/>
      <c r="AD61" s="108"/>
      <c r="AE61" s="109"/>
    </row>
    <row r="62" spans="1:34" ht="12.75">
      <c r="A62" s="24">
        <v>59</v>
      </c>
      <c r="B62" s="25"/>
      <c r="C62" s="35">
        <v>47</v>
      </c>
      <c r="D62" s="36"/>
      <c r="E62" s="37">
        <v>0</v>
      </c>
      <c r="F62" s="38">
        <v>0</v>
      </c>
      <c r="G62" s="76">
        <v>0</v>
      </c>
      <c r="H62" s="73">
        <f t="shared" si="2"/>
        <v>0</v>
      </c>
      <c r="I62" s="39">
        <f t="shared" si="3"/>
        <v>0</v>
      </c>
      <c r="J62" s="23">
        <f>IF(E62&gt;E63,1,0)</f>
        <v>0</v>
      </c>
      <c r="K62" s="23">
        <f>IF(F62&gt;F63,1,0)</f>
        <v>0</v>
      </c>
      <c r="L62" s="23">
        <f>IF(G62&gt;G63,1,0)</f>
        <v>0</v>
      </c>
      <c r="N62" s="48">
        <f>IF($H62&gt;$H63,C62,IF($H62&lt;$H63,C63,IF($I62&lt;$I63,C63,IF($I62&gt;$I63,C62,IF($C62&lt;$C63,C62,C63)))))</f>
        <v>18</v>
      </c>
      <c r="O62" s="49" t="str">
        <f>VLOOKUP(N62,$A$4:$B$67,2,0)</f>
        <v>Menshevick </v>
      </c>
      <c r="P62" s="50">
        <v>10</v>
      </c>
      <c r="Q62" s="125">
        <v>12</v>
      </c>
      <c r="R62" s="50">
        <v>15</v>
      </c>
      <c r="S62" s="84">
        <f t="shared" si="0"/>
        <v>1</v>
      </c>
      <c r="T62" s="85">
        <f t="shared" si="1"/>
        <v>37</v>
      </c>
      <c r="U62" s="23">
        <f>IF(P62&gt;P60,1,0)</f>
        <v>0</v>
      </c>
      <c r="V62" s="23">
        <f>IF(Q62&gt;Q60,1,0)</f>
        <v>1</v>
      </c>
      <c r="W62" s="23">
        <f>IF(R62&gt;R60,1,0)</f>
        <v>0</v>
      </c>
      <c r="Y62" s="104"/>
      <c r="Z62" s="105"/>
      <c r="AA62" s="106"/>
      <c r="AB62" s="106"/>
      <c r="AC62" s="107"/>
      <c r="AD62" s="108"/>
      <c r="AE62" s="109"/>
      <c r="AF62" s="23"/>
      <c r="AG62" s="23"/>
      <c r="AH62" s="23"/>
    </row>
    <row r="63" spans="1:31" ht="12.75">
      <c r="A63" s="24">
        <v>60</v>
      </c>
      <c r="B63" s="25"/>
      <c r="C63" s="43">
        <v>18</v>
      </c>
      <c r="D63" s="44" t="str">
        <f t="shared" si="4"/>
        <v>Menshevick </v>
      </c>
      <c r="E63" s="45">
        <v>0</v>
      </c>
      <c r="F63" s="46">
        <v>12</v>
      </c>
      <c r="G63" s="77">
        <v>12</v>
      </c>
      <c r="H63" s="74">
        <f t="shared" si="2"/>
        <v>2</v>
      </c>
      <c r="I63" s="47">
        <f t="shared" si="3"/>
        <v>24</v>
      </c>
      <c r="J63" s="23">
        <f>IF(E63&gt;E62,1,0)</f>
        <v>0</v>
      </c>
      <c r="K63" s="23">
        <f>IF(F63&gt;F62,1,0)</f>
        <v>1</v>
      </c>
      <c r="L63" s="23">
        <f>IF(G63&gt;G62,1,0)</f>
        <v>1</v>
      </c>
      <c r="N63" s="51"/>
      <c r="O63" s="52"/>
      <c r="P63" s="53"/>
      <c r="Q63" s="126"/>
      <c r="R63" s="53"/>
      <c r="S63" s="86"/>
      <c r="T63" s="87"/>
      <c r="Y63" s="104"/>
      <c r="Z63" s="105"/>
      <c r="AA63" s="106"/>
      <c r="AB63" s="106"/>
      <c r="AC63" s="107"/>
      <c r="AD63" s="108"/>
      <c r="AE63" s="109"/>
    </row>
    <row r="64" spans="1:34" ht="12.75">
      <c r="A64" s="24">
        <v>61</v>
      </c>
      <c r="B64" s="25"/>
      <c r="C64" s="35">
        <v>31</v>
      </c>
      <c r="D64" s="80" t="str">
        <f t="shared" si="4"/>
        <v>amelin</v>
      </c>
      <c r="E64" s="37">
        <v>18</v>
      </c>
      <c r="F64" s="38">
        <v>22</v>
      </c>
      <c r="G64" s="76">
        <v>14</v>
      </c>
      <c r="H64" s="73">
        <f t="shared" si="2"/>
        <v>2</v>
      </c>
      <c r="I64" s="39">
        <f t="shared" si="3"/>
        <v>54</v>
      </c>
      <c r="J64" s="23">
        <f>IF(E64&gt;E65,1,0)</f>
        <v>0</v>
      </c>
      <c r="K64" s="23">
        <f>IF(F64&gt;F65,1,0)</f>
        <v>1</v>
      </c>
      <c r="L64" s="23">
        <f>IF(G64&gt;G65,1,0)</f>
        <v>1</v>
      </c>
      <c r="N64" s="40">
        <f>IF($H64&gt;$H65,C64,IF($H64&lt;$H65,C65,IF($I64&lt;$I65,C65,IF($I64&gt;$I65,C64,IF($C64&lt;$C65,C64,C65)))))</f>
        <v>31</v>
      </c>
      <c r="O64" s="41" t="str">
        <f>VLOOKUP(N64,$A$4:$B$67,2,0)</f>
        <v>amelin</v>
      </c>
      <c r="P64" s="42">
        <v>11</v>
      </c>
      <c r="Q64" s="124">
        <v>8</v>
      </c>
      <c r="R64" s="42">
        <v>10</v>
      </c>
      <c r="S64" s="82">
        <f t="shared" si="0"/>
        <v>1</v>
      </c>
      <c r="T64" s="83">
        <f t="shared" si="1"/>
        <v>29</v>
      </c>
      <c r="U64" s="23">
        <f>IF(P64&gt;P66,1,0)</f>
        <v>0</v>
      </c>
      <c r="V64" s="23">
        <f>IF(Q64&gt;Q66,1,0)</f>
        <v>1</v>
      </c>
      <c r="W64" s="23">
        <f>IF(R64&gt;R66,1,0)</f>
        <v>0</v>
      </c>
      <c r="Y64" s="104">
        <f>IF(S64&gt;S66,N64,IF(S64&lt;S66,N66,IF(T64&lt;T66,N66,IF(T64&gt;T66,N64,IF(N64&lt;N66,N64,N66)))))</f>
        <v>2</v>
      </c>
      <c r="Z64" s="105" t="str">
        <f>VLOOKUP(Y64,$A$4:$B$67,2,0)</f>
        <v>Горюнович</v>
      </c>
      <c r="AA64" s="106">
        <v>8</v>
      </c>
      <c r="AB64" s="106">
        <f>IF(ISNA(VLOOKUP($Z64,Таблица!$A$1:$J$64,10,0)),0,VLOOKUP($Z64,Таблица!$A$1:$J$64,10,0))</f>
        <v>2</v>
      </c>
      <c r="AC64" s="107"/>
      <c r="AD64" s="108">
        <f>SUMIF(AF64:AH64,"&gt;0",AF64:AH64)</f>
        <v>0</v>
      </c>
      <c r="AE64" s="109">
        <f>SUM(AA64:AC64)</f>
        <v>10</v>
      </c>
      <c r="AF64" s="23">
        <f>IF(AA64&gt;AA60,1,0)</f>
        <v>0</v>
      </c>
      <c r="AG64" s="23">
        <f>IF(AB64&gt;AB60,1,0)</f>
        <v>0</v>
      </c>
      <c r="AH64" s="23">
        <f>IF(AC64&gt;AC60,1,0)</f>
        <v>0</v>
      </c>
    </row>
    <row r="65" spans="1:31" ht="12.75">
      <c r="A65" s="24">
        <v>62</v>
      </c>
      <c r="B65" s="25"/>
      <c r="C65" s="43">
        <v>34</v>
      </c>
      <c r="D65" s="44" t="str">
        <f t="shared" si="4"/>
        <v>Марафон</v>
      </c>
      <c r="E65" s="45">
        <v>20</v>
      </c>
      <c r="F65" s="46">
        <v>15</v>
      </c>
      <c r="G65" s="77">
        <v>10</v>
      </c>
      <c r="H65" s="74">
        <f t="shared" si="2"/>
        <v>1</v>
      </c>
      <c r="I65" s="47">
        <f t="shared" si="3"/>
        <v>45</v>
      </c>
      <c r="J65" s="23">
        <f>IF(E65&gt;E64,1,0)</f>
        <v>1</v>
      </c>
      <c r="K65" s="23">
        <f>IF(F65&gt;F64,1,0)</f>
        <v>0</v>
      </c>
      <c r="L65" s="23">
        <f>IF(G65&gt;G64,1,0)</f>
        <v>0</v>
      </c>
      <c r="N65" s="48"/>
      <c r="O65" s="49"/>
      <c r="P65" s="50"/>
      <c r="Q65" s="125"/>
      <c r="R65" s="50"/>
      <c r="S65" s="84"/>
      <c r="T65" s="85"/>
      <c r="Y65" s="104"/>
      <c r="Z65" s="105"/>
      <c r="AA65" s="106"/>
      <c r="AB65" s="106"/>
      <c r="AC65" s="107"/>
      <c r="AD65" s="108"/>
      <c r="AE65" s="109"/>
    </row>
    <row r="66" spans="1:34" ht="12.75">
      <c r="A66" s="24">
        <v>63</v>
      </c>
      <c r="B66" s="25"/>
      <c r="C66" s="35">
        <v>63</v>
      </c>
      <c r="D66" s="36"/>
      <c r="E66" s="37">
        <v>0</v>
      </c>
      <c r="F66" s="38">
        <v>0</v>
      </c>
      <c r="G66" s="76">
        <v>0</v>
      </c>
      <c r="H66" s="73">
        <f t="shared" si="2"/>
        <v>0</v>
      </c>
      <c r="I66" s="39">
        <f t="shared" si="3"/>
        <v>0</v>
      </c>
      <c r="J66" s="23">
        <f>IF(E66&gt;E67,1,0)</f>
        <v>0</v>
      </c>
      <c r="K66" s="23">
        <f>IF(F66&gt;F67,1,0)</f>
        <v>0</v>
      </c>
      <c r="L66" s="23">
        <f>IF(G66&gt;G67,1,0)</f>
        <v>0</v>
      </c>
      <c r="N66" s="48">
        <f>IF($H66&gt;$H67,C66,IF($H66&lt;$H67,C67,IF($I66&lt;$I67,C67,IF($I66&gt;$I67,C66,IF($C66&lt;$C67,C66,C67)))))</f>
        <v>2</v>
      </c>
      <c r="O66" s="129" t="str">
        <f>VLOOKUP(N66,$A$4:$B$67,2,0)</f>
        <v>Горюнович</v>
      </c>
      <c r="P66" s="50">
        <v>15</v>
      </c>
      <c r="Q66" s="125">
        <v>2</v>
      </c>
      <c r="R66" s="50">
        <v>20</v>
      </c>
      <c r="S66" s="84">
        <f t="shared" si="0"/>
        <v>2</v>
      </c>
      <c r="T66" s="85">
        <f t="shared" si="1"/>
        <v>37</v>
      </c>
      <c r="U66" s="23">
        <f>IF(P66&gt;P64,1,0)</f>
        <v>1</v>
      </c>
      <c r="V66" s="23">
        <f>IF(Q66&gt;Q64,1,0)</f>
        <v>0</v>
      </c>
      <c r="W66" s="23">
        <f>IF(R66&gt;R64,1,0)</f>
        <v>1</v>
      </c>
      <c r="Y66" s="104"/>
      <c r="Z66" s="105"/>
      <c r="AA66" s="106"/>
      <c r="AB66" s="106"/>
      <c r="AC66" s="107"/>
      <c r="AD66" s="108"/>
      <c r="AE66" s="109"/>
      <c r="AF66" s="23"/>
      <c r="AG66" s="23"/>
      <c r="AH66" s="23"/>
    </row>
    <row r="67" spans="1:31" ht="13.5" thickBot="1">
      <c r="A67" s="24">
        <v>64</v>
      </c>
      <c r="B67" s="25"/>
      <c r="C67" s="56">
        <v>2</v>
      </c>
      <c r="D67" s="57" t="str">
        <f t="shared" si="4"/>
        <v>Горюнович</v>
      </c>
      <c r="E67" s="58">
        <v>25</v>
      </c>
      <c r="F67" s="59">
        <v>16</v>
      </c>
      <c r="G67" s="78">
        <v>11</v>
      </c>
      <c r="H67" s="75">
        <f t="shared" si="2"/>
        <v>3</v>
      </c>
      <c r="I67" s="60">
        <f t="shared" si="3"/>
        <v>52</v>
      </c>
      <c r="J67" s="23">
        <f>IF(E67&gt;E66,1,0)</f>
        <v>1</v>
      </c>
      <c r="K67" s="23">
        <f>IF(F67&gt;F66,1,0)</f>
        <v>1</v>
      </c>
      <c r="L67" s="23">
        <f>IF(G67&gt;G66,1,0)</f>
        <v>1</v>
      </c>
      <c r="N67" s="54"/>
      <c r="O67" s="55"/>
      <c r="P67" s="81"/>
      <c r="Q67" s="127"/>
      <c r="R67" s="88"/>
      <c r="S67" s="89"/>
      <c r="T67" s="90"/>
      <c r="Y67" s="116"/>
      <c r="Z67" s="117"/>
      <c r="AA67" s="118"/>
      <c r="AB67" s="118"/>
      <c r="AC67" s="119"/>
      <c r="AD67" s="120"/>
      <c r="AE67" s="121"/>
    </row>
    <row r="68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B1:L41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16384" width="9.140625" style="5" customWidth="1"/>
  </cols>
  <sheetData>
    <row r="1" spans="3:7" ht="12.75">
      <c r="C1" s="67"/>
      <c r="D1" s="67"/>
      <c r="E1" s="67"/>
      <c r="F1" s="67"/>
      <c r="G1" s="67"/>
    </row>
    <row r="2" spans="2:12" ht="12.75">
      <c r="B2" s="68" t="s">
        <v>1</v>
      </c>
      <c r="C2" s="6" t="s">
        <v>60</v>
      </c>
      <c r="D2" s="69" t="s">
        <v>61</v>
      </c>
      <c r="E2" s="69" t="s">
        <v>62</v>
      </c>
      <c r="F2" s="69" t="s">
        <v>63</v>
      </c>
      <c r="G2" s="69" t="s">
        <v>4</v>
      </c>
      <c r="H2" s="7"/>
      <c r="I2" s="7"/>
      <c r="J2" s="7"/>
      <c r="K2" s="7"/>
      <c r="L2" s="7"/>
    </row>
    <row r="3" spans="2:12" ht="12.75">
      <c r="B3" s="70" t="s">
        <v>16</v>
      </c>
      <c r="C3" s="6">
        <v>204</v>
      </c>
      <c r="D3" s="71">
        <v>24</v>
      </c>
      <c r="E3" s="71">
        <v>15</v>
      </c>
      <c r="F3" s="71">
        <v>39</v>
      </c>
      <c r="G3" s="71">
        <v>8</v>
      </c>
      <c r="H3" s="7">
        <v>24</v>
      </c>
      <c r="I3" s="7">
        <v>15</v>
      </c>
      <c r="J3" s="7">
        <v>38</v>
      </c>
      <c r="K3" s="7">
        <v>2400015</v>
      </c>
      <c r="L3" s="7">
        <v>3999991</v>
      </c>
    </row>
    <row r="4" spans="2:12" ht="12.75">
      <c r="B4" s="70" t="s">
        <v>38</v>
      </c>
      <c r="C4" s="6">
        <v>212</v>
      </c>
      <c r="D4" s="71">
        <v>23</v>
      </c>
      <c r="E4" s="71">
        <v>19</v>
      </c>
      <c r="F4" s="71">
        <v>40</v>
      </c>
      <c r="G4" s="71">
        <v>15</v>
      </c>
      <c r="H4" s="7">
        <v>23</v>
      </c>
      <c r="I4" s="7">
        <v>19</v>
      </c>
      <c r="J4" s="7">
        <v>38</v>
      </c>
      <c r="K4" s="7">
        <v>2300019</v>
      </c>
      <c r="L4" s="7">
        <v>4099984</v>
      </c>
    </row>
    <row r="5" spans="2:12" ht="12.75">
      <c r="B5" s="70" t="s">
        <v>7</v>
      </c>
      <c r="C5" s="6">
        <v>189</v>
      </c>
      <c r="D5" s="71">
        <v>19</v>
      </c>
      <c r="E5" s="71">
        <v>19</v>
      </c>
      <c r="F5" s="71">
        <v>37</v>
      </c>
      <c r="G5" s="71">
        <v>10</v>
      </c>
      <c r="H5" s="7">
        <v>19</v>
      </c>
      <c r="I5" s="7">
        <v>19</v>
      </c>
      <c r="J5" s="7">
        <v>35</v>
      </c>
      <c r="K5" s="7">
        <v>1900019</v>
      </c>
      <c r="L5" s="7">
        <v>3799989</v>
      </c>
    </row>
    <row r="6" spans="2:12" ht="12.75">
      <c r="B6" s="70" t="s">
        <v>23</v>
      </c>
      <c r="C6" s="6">
        <v>192</v>
      </c>
      <c r="D6" s="71">
        <v>20</v>
      </c>
      <c r="E6" s="71">
        <v>17</v>
      </c>
      <c r="F6" s="71">
        <v>41</v>
      </c>
      <c r="G6" s="71">
        <v>22</v>
      </c>
      <c r="H6" s="7">
        <v>19</v>
      </c>
      <c r="I6" s="7">
        <v>17</v>
      </c>
      <c r="J6" s="7">
        <v>40</v>
      </c>
      <c r="K6" s="7">
        <v>2000017</v>
      </c>
      <c r="L6" s="7">
        <v>4199977</v>
      </c>
    </row>
    <row r="7" spans="2:12" ht="12.75">
      <c r="B7" s="70" t="s">
        <v>41</v>
      </c>
      <c r="C7" s="6">
        <v>208</v>
      </c>
      <c r="D7" s="71">
        <v>26</v>
      </c>
      <c r="E7" s="71">
        <v>14</v>
      </c>
      <c r="F7" s="71">
        <v>36</v>
      </c>
      <c r="G7" s="71">
        <v>27</v>
      </c>
      <c r="H7" s="7">
        <v>26</v>
      </c>
      <c r="I7" s="7">
        <v>14</v>
      </c>
      <c r="J7" s="7">
        <v>34</v>
      </c>
      <c r="K7" s="7">
        <v>2600014</v>
      </c>
      <c r="L7" s="7">
        <v>3699972</v>
      </c>
    </row>
    <row r="8" spans="2:12" ht="12.75">
      <c r="B8" s="70" t="s">
        <v>43</v>
      </c>
      <c r="C8" s="6">
        <v>178</v>
      </c>
      <c r="D8" s="71">
        <v>14</v>
      </c>
      <c r="E8" s="71">
        <v>20</v>
      </c>
      <c r="F8" s="71">
        <v>48</v>
      </c>
      <c r="G8" s="71">
        <v>31</v>
      </c>
      <c r="H8" s="7">
        <v>13</v>
      </c>
      <c r="I8" s="7">
        <v>20</v>
      </c>
      <c r="J8" s="7">
        <v>47</v>
      </c>
      <c r="K8" s="7">
        <v>1400020</v>
      </c>
      <c r="L8" s="7">
        <v>4899968</v>
      </c>
    </row>
    <row r="9" spans="2:12" ht="12.75">
      <c r="B9" s="70" t="s">
        <v>25</v>
      </c>
      <c r="C9" s="6">
        <v>194</v>
      </c>
      <c r="D9" s="71">
        <v>16</v>
      </c>
      <c r="E9" s="71">
        <v>25</v>
      </c>
      <c r="F9" s="71">
        <v>39</v>
      </c>
      <c r="G9" s="71">
        <v>19</v>
      </c>
      <c r="H9" s="7">
        <v>16</v>
      </c>
      <c r="I9" s="7">
        <v>25</v>
      </c>
      <c r="J9" s="7">
        <v>37</v>
      </c>
      <c r="K9" s="7">
        <v>1600025</v>
      </c>
      <c r="L9" s="7">
        <v>3999980</v>
      </c>
    </row>
    <row r="10" spans="2:12" ht="12.75">
      <c r="B10" s="70" t="s">
        <v>22</v>
      </c>
      <c r="C10" s="6">
        <v>197</v>
      </c>
      <c r="D10" s="71">
        <v>18</v>
      </c>
      <c r="E10" s="71">
        <v>23</v>
      </c>
      <c r="F10" s="71">
        <v>38</v>
      </c>
      <c r="G10" s="71">
        <v>21</v>
      </c>
      <c r="H10" s="7">
        <v>18</v>
      </c>
      <c r="I10" s="7">
        <v>23</v>
      </c>
      <c r="J10" s="7">
        <v>36</v>
      </c>
      <c r="K10" s="7">
        <v>1800023</v>
      </c>
      <c r="L10" s="7">
        <v>3899978</v>
      </c>
    </row>
    <row r="11" spans="2:12" ht="12.75">
      <c r="B11" s="70" t="s">
        <v>20</v>
      </c>
      <c r="C11" s="6">
        <v>188</v>
      </c>
      <c r="D11" s="71">
        <v>21</v>
      </c>
      <c r="E11" s="71">
        <v>16</v>
      </c>
      <c r="F11" s="71">
        <v>35</v>
      </c>
      <c r="G11" s="71">
        <v>30</v>
      </c>
      <c r="H11" s="7">
        <v>20</v>
      </c>
      <c r="I11" s="7">
        <v>16</v>
      </c>
      <c r="J11" s="7">
        <v>34</v>
      </c>
      <c r="K11" s="7">
        <v>2100016</v>
      </c>
      <c r="L11" s="7">
        <v>3599969</v>
      </c>
    </row>
    <row r="12" spans="2:12" ht="12.75">
      <c r="B12" s="70" t="s">
        <v>27</v>
      </c>
      <c r="C12" s="6">
        <v>192</v>
      </c>
      <c r="D12" s="71">
        <v>18</v>
      </c>
      <c r="E12" s="71">
        <v>20</v>
      </c>
      <c r="F12" s="71">
        <v>42</v>
      </c>
      <c r="G12" s="71">
        <v>25</v>
      </c>
      <c r="H12" s="7">
        <v>17</v>
      </c>
      <c r="I12" s="7">
        <v>20</v>
      </c>
      <c r="J12" s="7">
        <v>41</v>
      </c>
      <c r="K12" s="7">
        <v>1800020</v>
      </c>
      <c r="L12" s="7">
        <v>4299974</v>
      </c>
    </row>
    <row r="13" spans="2:12" ht="12.75">
      <c r="B13" s="70" t="s">
        <v>11</v>
      </c>
      <c r="C13" s="6">
        <v>168</v>
      </c>
      <c r="D13" s="71">
        <v>17</v>
      </c>
      <c r="E13" s="71">
        <v>16</v>
      </c>
      <c r="F13" s="71">
        <v>35</v>
      </c>
      <c r="G13" s="71">
        <v>13</v>
      </c>
      <c r="H13" s="7">
        <v>16</v>
      </c>
      <c r="I13" s="7">
        <v>16</v>
      </c>
      <c r="J13" s="7">
        <v>35</v>
      </c>
      <c r="K13" s="7">
        <v>1700016</v>
      </c>
      <c r="L13" s="7">
        <v>3599986</v>
      </c>
    </row>
    <row r="14" spans="2:12" ht="12.75">
      <c r="B14" s="70" t="s">
        <v>42</v>
      </c>
      <c r="C14" s="6">
        <v>168</v>
      </c>
      <c r="D14" s="71">
        <v>19</v>
      </c>
      <c r="E14" s="71">
        <v>11</v>
      </c>
      <c r="F14" s="71">
        <v>40</v>
      </c>
      <c r="G14" s="71">
        <v>29</v>
      </c>
      <c r="H14" s="7">
        <v>19</v>
      </c>
      <c r="I14" s="7">
        <v>11</v>
      </c>
      <c r="J14" s="7">
        <v>38</v>
      </c>
      <c r="K14" s="7">
        <v>1900011</v>
      </c>
      <c r="L14" s="7">
        <v>4099970</v>
      </c>
    </row>
    <row r="15" spans="2:12" ht="12.75">
      <c r="B15" s="70" t="s">
        <v>18</v>
      </c>
      <c r="C15" s="6">
        <v>167</v>
      </c>
      <c r="D15" s="71">
        <v>15</v>
      </c>
      <c r="E15" s="71">
        <v>15</v>
      </c>
      <c r="F15" s="71">
        <v>47</v>
      </c>
      <c r="G15" s="71">
        <v>6</v>
      </c>
      <c r="H15" s="7">
        <v>14</v>
      </c>
      <c r="I15" s="7">
        <v>15</v>
      </c>
      <c r="J15" s="7">
        <v>46</v>
      </c>
      <c r="K15" s="7">
        <v>1500015</v>
      </c>
      <c r="L15" s="7">
        <v>4799993</v>
      </c>
    </row>
    <row r="16" spans="2:12" ht="12.75">
      <c r="B16" s="70" t="s">
        <v>39</v>
      </c>
      <c r="C16" s="6">
        <v>168</v>
      </c>
      <c r="D16" s="71">
        <v>15</v>
      </c>
      <c r="E16" s="71">
        <v>18</v>
      </c>
      <c r="F16" s="71">
        <v>39</v>
      </c>
      <c r="G16" s="71">
        <v>18</v>
      </c>
      <c r="H16" s="7">
        <v>14</v>
      </c>
      <c r="I16" s="7">
        <v>18</v>
      </c>
      <c r="J16" s="7">
        <v>38</v>
      </c>
      <c r="K16" s="7">
        <v>1500018</v>
      </c>
      <c r="L16" s="7">
        <v>3999981</v>
      </c>
    </row>
    <row r="17" spans="2:12" ht="12.75">
      <c r="B17" s="70" t="s">
        <v>48</v>
      </c>
      <c r="C17" s="6">
        <v>195</v>
      </c>
      <c r="D17" s="71">
        <v>19</v>
      </c>
      <c r="E17" s="71">
        <v>19</v>
      </c>
      <c r="F17" s="71">
        <v>43</v>
      </c>
      <c r="G17" s="71">
        <v>36</v>
      </c>
      <c r="H17" s="7">
        <v>18</v>
      </c>
      <c r="I17" s="7">
        <v>19</v>
      </c>
      <c r="J17" s="7">
        <v>42</v>
      </c>
      <c r="K17" s="7">
        <v>1900019</v>
      </c>
      <c r="L17" s="7">
        <v>4399963</v>
      </c>
    </row>
    <row r="18" spans="2:12" ht="12.75">
      <c r="B18" s="70" t="s">
        <v>15</v>
      </c>
      <c r="C18" s="6">
        <v>179</v>
      </c>
      <c r="D18" s="71">
        <v>17</v>
      </c>
      <c r="E18" s="71">
        <v>17</v>
      </c>
      <c r="F18" s="71">
        <v>43</v>
      </c>
      <c r="G18" s="71">
        <v>9</v>
      </c>
      <c r="H18" s="7">
        <v>17</v>
      </c>
      <c r="I18" s="7">
        <v>17</v>
      </c>
      <c r="J18" s="7">
        <v>41</v>
      </c>
      <c r="K18" s="7">
        <v>1700017</v>
      </c>
      <c r="L18" s="7">
        <v>4399990</v>
      </c>
    </row>
    <row r="19" spans="2:12" ht="12.75">
      <c r="B19" s="70" t="s">
        <v>21</v>
      </c>
      <c r="C19" s="6">
        <v>186</v>
      </c>
      <c r="D19" s="71">
        <v>19</v>
      </c>
      <c r="E19" s="71">
        <v>15</v>
      </c>
      <c r="F19" s="71">
        <v>46</v>
      </c>
      <c r="G19" s="71">
        <v>20</v>
      </c>
      <c r="H19" s="7">
        <v>19</v>
      </c>
      <c r="I19" s="7">
        <v>14</v>
      </c>
      <c r="J19" s="7">
        <v>45</v>
      </c>
      <c r="K19" s="7">
        <v>1900015</v>
      </c>
      <c r="L19" s="7">
        <v>4699979</v>
      </c>
    </row>
    <row r="20" spans="2:12" ht="12.75">
      <c r="B20" s="70" t="s">
        <v>14</v>
      </c>
      <c r="C20" s="6">
        <v>152</v>
      </c>
      <c r="D20" s="71">
        <v>14</v>
      </c>
      <c r="E20" s="71">
        <v>13</v>
      </c>
      <c r="F20" s="71">
        <v>43</v>
      </c>
      <c r="G20" s="71">
        <v>11</v>
      </c>
      <c r="H20" s="7">
        <v>13</v>
      </c>
      <c r="I20" s="7">
        <v>13</v>
      </c>
      <c r="J20" s="7">
        <v>42</v>
      </c>
      <c r="K20" s="7">
        <v>1400013</v>
      </c>
      <c r="L20" s="7">
        <v>4399988</v>
      </c>
    </row>
    <row r="21" spans="2:12" ht="12.75">
      <c r="B21" s="70" t="s">
        <v>37</v>
      </c>
      <c r="C21" s="6">
        <v>125</v>
      </c>
      <c r="D21" s="71">
        <v>13</v>
      </c>
      <c r="E21" s="71">
        <v>13</v>
      </c>
      <c r="F21" s="71">
        <v>21</v>
      </c>
      <c r="G21" s="71">
        <v>14</v>
      </c>
      <c r="H21" s="7">
        <v>13</v>
      </c>
      <c r="I21" s="7">
        <v>13</v>
      </c>
      <c r="J21" s="7">
        <v>21</v>
      </c>
      <c r="K21" s="7">
        <v>1300013</v>
      </c>
      <c r="L21" s="7">
        <v>2199985</v>
      </c>
    </row>
    <row r="22" spans="2:12" ht="12.75">
      <c r="B22" s="70" t="s">
        <v>40</v>
      </c>
      <c r="C22" s="6">
        <v>183</v>
      </c>
      <c r="D22" s="71">
        <v>18</v>
      </c>
      <c r="E22" s="71">
        <v>17</v>
      </c>
      <c r="F22" s="71">
        <v>42</v>
      </c>
      <c r="G22" s="71">
        <v>26</v>
      </c>
      <c r="H22" s="7">
        <v>18</v>
      </c>
      <c r="I22" s="7">
        <v>17</v>
      </c>
      <c r="J22" s="7">
        <v>40</v>
      </c>
      <c r="K22" s="7">
        <v>1800017</v>
      </c>
      <c r="L22" s="7">
        <v>4299973</v>
      </c>
    </row>
    <row r="23" spans="2:12" ht="12.75">
      <c r="B23" s="70" t="s">
        <v>28</v>
      </c>
      <c r="C23" s="6">
        <v>170</v>
      </c>
      <c r="D23" s="71">
        <v>19</v>
      </c>
      <c r="E23" s="71">
        <v>12</v>
      </c>
      <c r="F23" s="71">
        <v>39</v>
      </c>
      <c r="G23" s="71">
        <v>28</v>
      </c>
      <c r="H23" s="7">
        <v>18</v>
      </c>
      <c r="I23" s="7">
        <v>12</v>
      </c>
      <c r="J23" s="7">
        <v>38</v>
      </c>
      <c r="K23" s="7">
        <v>1900012</v>
      </c>
      <c r="L23" s="7">
        <v>3999971</v>
      </c>
    </row>
    <row r="24" spans="2:12" ht="12.75">
      <c r="B24" s="70" t="s">
        <v>13</v>
      </c>
      <c r="C24" s="6">
        <v>166</v>
      </c>
      <c r="D24" s="71">
        <v>11</v>
      </c>
      <c r="E24" s="71">
        <v>23</v>
      </c>
      <c r="F24" s="71">
        <v>42</v>
      </c>
      <c r="G24" s="71">
        <v>7</v>
      </c>
      <c r="H24" s="7">
        <v>11</v>
      </c>
      <c r="I24" s="7">
        <v>22</v>
      </c>
      <c r="J24" s="7">
        <v>41</v>
      </c>
      <c r="K24" s="7">
        <v>1100023</v>
      </c>
      <c r="L24" s="7">
        <v>4299992</v>
      </c>
    </row>
    <row r="25" spans="2:12" ht="12.75">
      <c r="B25" s="70" t="s">
        <v>6</v>
      </c>
      <c r="C25" s="6">
        <v>173</v>
      </c>
      <c r="D25" s="71">
        <v>14</v>
      </c>
      <c r="E25" s="71">
        <v>22</v>
      </c>
      <c r="F25" s="71">
        <v>37</v>
      </c>
      <c r="G25" s="71">
        <v>2</v>
      </c>
      <c r="H25" s="7">
        <v>14</v>
      </c>
      <c r="I25" s="7">
        <v>21</v>
      </c>
      <c r="J25" s="7">
        <v>36</v>
      </c>
      <c r="K25" s="7">
        <v>1400022</v>
      </c>
      <c r="L25" s="7">
        <v>3799997</v>
      </c>
    </row>
    <row r="26" spans="2:12" ht="12.75">
      <c r="B26" s="70" t="s">
        <v>5</v>
      </c>
      <c r="C26" s="6">
        <v>155</v>
      </c>
      <c r="D26" s="71">
        <v>11</v>
      </c>
      <c r="E26" s="71">
        <v>19</v>
      </c>
      <c r="F26" s="71">
        <v>43</v>
      </c>
      <c r="G26" s="71">
        <v>1</v>
      </c>
      <c r="H26" s="7">
        <v>11</v>
      </c>
      <c r="I26" s="7">
        <v>18</v>
      </c>
      <c r="J26" s="7">
        <v>42</v>
      </c>
      <c r="K26" s="7">
        <v>1100019</v>
      </c>
      <c r="L26" s="7">
        <v>4399998</v>
      </c>
    </row>
    <row r="27" spans="2:12" ht="12.75">
      <c r="B27" s="70" t="s">
        <v>26</v>
      </c>
      <c r="C27" s="6">
        <v>144</v>
      </c>
      <c r="D27" s="71">
        <v>9</v>
      </c>
      <c r="E27" s="71">
        <v>19</v>
      </c>
      <c r="F27" s="71">
        <v>42</v>
      </c>
      <c r="G27" s="71">
        <v>24</v>
      </c>
      <c r="H27" s="7">
        <v>9</v>
      </c>
      <c r="I27" s="7">
        <v>19</v>
      </c>
      <c r="J27" s="7">
        <v>40</v>
      </c>
      <c r="K27" s="7">
        <v>900019</v>
      </c>
      <c r="L27" s="7">
        <v>4299975</v>
      </c>
    </row>
    <row r="28" spans="2:12" ht="12.75">
      <c r="B28" s="72" t="s">
        <v>9</v>
      </c>
      <c r="C28" s="6">
        <v>162</v>
      </c>
      <c r="D28" s="71">
        <v>12</v>
      </c>
      <c r="E28" s="71">
        <v>19</v>
      </c>
      <c r="F28" s="71">
        <v>45</v>
      </c>
      <c r="G28" s="71">
        <v>3</v>
      </c>
      <c r="H28" s="7">
        <v>11</v>
      </c>
      <c r="I28" s="7">
        <v>19</v>
      </c>
      <c r="J28" s="7">
        <v>44</v>
      </c>
      <c r="K28" s="7">
        <v>1200019</v>
      </c>
      <c r="L28" s="7">
        <v>4599996</v>
      </c>
    </row>
    <row r="29" spans="2:12" ht="12.75">
      <c r="B29" s="70" t="s">
        <v>8</v>
      </c>
      <c r="C29" s="6">
        <v>176</v>
      </c>
      <c r="D29" s="71">
        <v>16</v>
      </c>
      <c r="E29" s="71">
        <v>19</v>
      </c>
      <c r="F29" s="71">
        <v>39</v>
      </c>
      <c r="G29" s="71">
        <v>5</v>
      </c>
      <c r="H29" s="7">
        <v>15</v>
      </c>
      <c r="I29" s="7">
        <v>19</v>
      </c>
      <c r="J29" s="7">
        <v>38</v>
      </c>
      <c r="K29" s="7">
        <v>1600019</v>
      </c>
      <c r="L29" s="7">
        <v>3999994</v>
      </c>
    </row>
    <row r="30" spans="2:12" ht="12.75">
      <c r="B30" s="70" t="s">
        <v>17</v>
      </c>
      <c r="C30" s="6">
        <v>174</v>
      </c>
      <c r="D30" s="71">
        <v>19</v>
      </c>
      <c r="E30" s="71">
        <v>14</v>
      </c>
      <c r="F30" s="71">
        <v>37</v>
      </c>
      <c r="G30" s="71">
        <v>12</v>
      </c>
      <c r="H30" s="7">
        <v>18</v>
      </c>
      <c r="I30" s="7">
        <v>14</v>
      </c>
      <c r="J30" s="7">
        <v>37</v>
      </c>
      <c r="K30" s="7">
        <v>1900014</v>
      </c>
      <c r="L30" s="7">
        <v>3799987</v>
      </c>
    </row>
    <row r="31" spans="2:12" ht="12.75">
      <c r="B31" s="70" t="s">
        <v>24</v>
      </c>
      <c r="C31" s="6">
        <v>138</v>
      </c>
      <c r="D31" s="71">
        <v>11</v>
      </c>
      <c r="E31" s="71">
        <v>17</v>
      </c>
      <c r="F31" s="71">
        <v>32</v>
      </c>
      <c r="G31" s="71">
        <v>23</v>
      </c>
      <c r="H31" s="7">
        <v>11</v>
      </c>
      <c r="I31" s="7">
        <v>17</v>
      </c>
      <c r="J31" s="7">
        <v>31</v>
      </c>
      <c r="K31" s="7">
        <v>1100017</v>
      </c>
      <c r="L31" s="7">
        <v>3299976</v>
      </c>
    </row>
    <row r="32" spans="2:12" ht="12.75">
      <c r="B32" s="70" t="s">
        <v>45</v>
      </c>
      <c r="C32" s="6">
        <v>169</v>
      </c>
      <c r="D32" s="71">
        <v>14</v>
      </c>
      <c r="E32" s="71">
        <v>20</v>
      </c>
      <c r="F32" s="71">
        <v>39</v>
      </c>
      <c r="G32" s="71">
        <v>33</v>
      </c>
      <c r="H32" s="7">
        <v>13</v>
      </c>
      <c r="I32" s="7">
        <v>20</v>
      </c>
      <c r="J32" s="7">
        <v>38</v>
      </c>
      <c r="K32" s="7">
        <v>1400020</v>
      </c>
      <c r="L32" s="7">
        <v>3999966</v>
      </c>
    </row>
    <row r="33" spans="2:12" ht="12.75">
      <c r="B33" s="70" t="s">
        <v>12</v>
      </c>
      <c r="C33" s="6">
        <v>150</v>
      </c>
      <c r="D33" s="71">
        <v>11</v>
      </c>
      <c r="E33" s="71">
        <v>19</v>
      </c>
      <c r="F33" s="71">
        <v>38</v>
      </c>
      <c r="G33" s="71">
        <v>17</v>
      </c>
      <c r="H33" s="7">
        <v>11</v>
      </c>
      <c r="I33" s="7">
        <v>19</v>
      </c>
      <c r="J33" s="7">
        <v>37</v>
      </c>
      <c r="K33" s="7">
        <v>1100019</v>
      </c>
      <c r="L33" s="7">
        <v>3899982</v>
      </c>
    </row>
    <row r="34" spans="2:12" ht="12.75">
      <c r="B34" s="70" t="s">
        <v>44</v>
      </c>
      <c r="C34" s="6">
        <v>144</v>
      </c>
      <c r="D34" s="71">
        <v>12</v>
      </c>
      <c r="E34" s="71">
        <v>14</v>
      </c>
      <c r="F34" s="71">
        <v>42</v>
      </c>
      <c r="G34" s="71">
        <v>32</v>
      </c>
      <c r="H34" s="7">
        <v>11</v>
      </c>
      <c r="I34" s="7">
        <v>14</v>
      </c>
      <c r="J34" s="7">
        <v>41</v>
      </c>
      <c r="K34" s="7">
        <v>1200014</v>
      </c>
      <c r="L34" s="7">
        <v>4299967</v>
      </c>
    </row>
    <row r="35" spans="2:12" ht="12.75">
      <c r="B35" s="70" t="s">
        <v>10</v>
      </c>
      <c r="C35" s="6">
        <v>146</v>
      </c>
      <c r="D35" s="71">
        <v>13</v>
      </c>
      <c r="E35" s="71">
        <v>13</v>
      </c>
      <c r="F35" s="71">
        <v>42</v>
      </c>
      <c r="G35" s="71">
        <v>4</v>
      </c>
      <c r="H35" s="7">
        <v>12</v>
      </c>
      <c r="I35" s="7">
        <v>13</v>
      </c>
      <c r="J35" s="7">
        <v>41</v>
      </c>
      <c r="K35" s="7">
        <v>1300013</v>
      </c>
      <c r="L35" s="7">
        <v>4299995</v>
      </c>
    </row>
    <row r="36" spans="2:12" ht="12.75">
      <c r="B36" s="70" t="s">
        <v>46</v>
      </c>
      <c r="C36" s="6">
        <v>77</v>
      </c>
      <c r="D36" s="71">
        <v>5</v>
      </c>
      <c r="E36" s="71">
        <v>10</v>
      </c>
      <c r="F36" s="71">
        <v>22</v>
      </c>
      <c r="G36" s="71">
        <v>34</v>
      </c>
      <c r="H36" s="7">
        <v>5</v>
      </c>
      <c r="I36" s="7">
        <v>10</v>
      </c>
      <c r="J36" s="7">
        <v>22</v>
      </c>
      <c r="K36" s="7">
        <v>500010</v>
      </c>
      <c r="L36" s="7">
        <v>2299965</v>
      </c>
    </row>
    <row r="37" spans="2:12" ht="12.75">
      <c r="B37" s="70" t="s">
        <v>47</v>
      </c>
      <c r="C37" s="6">
        <v>126</v>
      </c>
      <c r="D37" s="71">
        <v>9</v>
      </c>
      <c r="E37" s="71">
        <v>18</v>
      </c>
      <c r="F37" s="71">
        <v>27</v>
      </c>
      <c r="G37" s="71">
        <v>35</v>
      </c>
      <c r="H37" s="7">
        <v>9</v>
      </c>
      <c r="I37" s="7">
        <v>18</v>
      </c>
      <c r="J37" s="7">
        <v>27</v>
      </c>
      <c r="K37" s="7">
        <v>900018</v>
      </c>
      <c r="L37" s="7">
        <v>2799964</v>
      </c>
    </row>
    <row r="38" spans="2:12" ht="12.75">
      <c r="B38" s="70" t="s">
        <v>49</v>
      </c>
      <c r="C38" s="6">
        <v>116</v>
      </c>
      <c r="D38" s="71">
        <v>10</v>
      </c>
      <c r="E38" s="71">
        <v>13</v>
      </c>
      <c r="F38" s="71">
        <v>27</v>
      </c>
      <c r="G38" s="71">
        <v>37</v>
      </c>
      <c r="H38" s="7">
        <v>10</v>
      </c>
      <c r="I38" s="7">
        <v>13</v>
      </c>
      <c r="J38" s="7">
        <v>25</v>
      </c>
      <c r="K38" s="7">
        <v>1000013</v>
      </c>
      <c r="L38" s="7">
        <v>2799962</v>
      </c>
    </row>
    <row r="39" spans="2:12" ht="12.75">
      <c r="B39" s="70" t="s">
        <v>51</v>
      </c>
      <c r="C39" s="6">
        <v>125</v>
      </c>
      <c r="D39" s="71">
        <v>14</v>
      </c>
      <c r="E39" s="71">
        <v>12</v>
      </c>
      <c r="F39" s="71">
        <v>19</v>
      </c>
      <c r="G39" s="71">
        <v>38</v>
      </c>
      <c r="H39" s="7">
        <v>14</v>
      </c>
      <c r="I39" s="7">
        <v>12</v>
      </c>
      <c r="J39" s="7">
        <v>18</v>
      </c>
      <c r="K39" s="7">
        <v>1400012</v>
      </c>
      <c r="L39" s="7">
        <v>1999961</v>
      </c>
    </row>
    <row r="40" spans="2:12" ht="12.75">
      <c r="B40" s="70" t="s">
        <v>19</v>
      </c>
      <c r="C40" s="6">
        <v>43</v>
      </c>
      <c r="D40" s="71">
        <v>5</v>
      </c>
      <c r="E40" s="71">
        <v>3</v>
      </c>
      <c r="F40" s="71">
        <v>9</v>
      </c>
      <c r="G40" s="71">
        <v>16</v>
      </c>
      <c r="H40" s="7">
        <v>5</v>
      </c>
      <c r="I40" s="7">
        <v>3</v>
      </c>
      <c r="J40" s="7">
        <v>9</v>
      </c>
      <c r="K40" s="7">
        <v>500003</v>
      </c>
      <c r="L40" s="7">
        <v>999983</v>
      </c>
    </row>
    <row r="41" spans="2:12" ht="25.5">
      <c r="B41" s="131" t="s">
        <v>69</v>
      </c>
      <c r="C41" s="5">
        <v>15</v>
      </c>
      <c r="D41" s="5">
        <v>1</v>
      </c>
      <c r="E41" s="5">
        <v>2</v>
      </c>
      <c r="F41" s="5">
        <v>4</v>
      </c>
      <c r="H41" s="5">
        <v>1</v>
      </c>
      <c r="I41" s="5">
        <v>1</v>
      </c>
      <c r="J41" s="5">
        <v>3</v>
      </c>
      <c r="K41" s="5">
        <v>100002</v>
      </c>
      <c r="L41" s="5">
        <v>499999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2011-11-26T14:38:58Z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