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930" windowHeight="11760" tabRatio="753" activeTab="0"/>
  </bookViews>
  <sheets>
    <sheet name="Профи - Космос" sheetId="1" r:id="rId1"/>
    <sheet name="ЛФЛА-КСП Химик" sheetId="2" r:id="rId2"/>
    <sheet name="ОЛФП - Погоня" sheetId="3" r:id="rId3"/>
    <sheet name="Football.by - EXE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И" localSheetId="3">OFFSET('[5]Тур_отправка'!$I$2,MATCH('[5]Тур_отправка'!$L$2,'[5]Тур_отправка'!$I$2:$I$65,0)-1,1,COUNTIF('[5]Тур_отправка'!$I$2:$I$65,'[5]Тур_отправка'!$L$2),1)</definedName>
    <definedName name="И" localSheetId="1">OFFSET('[3]Тур_отправка'!$I$2,MATCH('[3]Тур_отправка'!$L$2,'[3]Тур_отправка'!$I$2:$I$65,0)-1,1,COUNTIF('[3]Тур_отправка'!$I$2:$I$65,'[3]Тур_отправка'!$L$2),1)</definedName>
    <definedName name="И" localSheetId="2">OFFSET('[4]Тур_отправка'!$I$2,MATCH('[4]Тур_отправка'!$L$2,'[4]Тур_отправка'!$I$2:$I$65,0)-1,1,COUNTIF('[4]Тур_отправка'!$I$2:$I$65,'[4]Тур_отправка'!$L$2),1)</definedName>
    <definedName name="И" localSheetId="0">OFFSET('[1]Тур_отправка'!$I$2,MATCH('[1]Тур_отправка'!$L$2,'[1]Тур_отправка'!$I$2:$I$65,0)-1,1,COUNTIF('[1]Тур_отправка'!$I$2:$I$65,'[1]Тур_отправка'!$L$2),1)</definedName>
    <definedName name="И1">OFFSET('[2]Тур_отправка'!$I$2,MATCH('[2]Тур_отправка'!$L$2,'[2]Тур_отправка'!$I$2:$I$65,0)-1,1,COUNTIF('[2]Тур_отправка'!$I$2:$I$65,'[2]Тур_отправка'!$L$2),1)</definedName>
    <definedName name="К" localSheetId="3">'[5]Тур_отправка'!$B$4:$B$11</definedName>
    <definedName name="К" localSheetId="1">'[3]Тур_отправка'!$B$4:$B$11</definedName>
    <definedName name="К" localSheetId="2">'[4]Тур_отправка'!$B$4:$B$11</definedName>
    <definedName name="К" localSheetId="0">'[1]Тур_отправка'!$B$4:$B$11</definedName>
    <definedName name="К1">'[2]Тур_отправка'!$B$4:$B$11</definedName>
  </definedNames>
  <calcPr fullCalcOnLoad="1" refMode="R1C1"/>
</workbook>
</file>

<file path=xl/sharedStrings.xml><?xml version="1.0" encoding="utf-8"?>
<sst xmlns="http://schemas.openxmlformats.org/spreadsheetml/2006/main" count="516" uniqueCount="101">
  <si>
    <t>1 тайм:</t>
  </si>
  <si>
    <t>2 тайм:</t>
  </si>
  <si>
    <t>Общий итог</t>
  </si>
  <si>
    <t>Сумма</t>
  </si>
  <si>
    <t>Разница</t>
  </si>
  <si>
    <t>1 тур</t>
  </si>
  <si>
    <t>линия матчей:</t>
  </si>
  <si>
    <t xml:space="preserve"> </t>
  </si>
  <si>
    <t>счет</t>
  </si>
  <si>
    <t>голы</t>
  </si>
  <si>
    <t>ОСНОВНОЙ СОСТАВ</t>
  </si>
  <si>
    <t>ЗАПАСНЫЕ</t>
  </si>
  <si>
    <t>[b]2 тайм:[/b]</t>
  </si>
  <si>
    <t>баллы</t>
  </si>
  <si>
    <t>Баллы</t>
  </si>
  <si>
    <t>ЛФЛА</t>
  </si>
  <si>
    <t>DJ_Fairy</t>
  </si>
  <si>
    <t>taran</t>
  </si>
  <si>
    <t>Roma</t>
  </si>
  <si>
    <t>DOBRIY</t>
  </si>
  <si>
    <t>Тимур</t>
  </si>
  <si>
    <t>Гудкэт</t>
  </si>
  <si>
    <t>maloi</t>
  </si>
  <si>
    <t>Профессионалы прогноза</t>
  </si>
  <si>
    <t>Alfred61</t>
  </si>
  <si>
    <t>ESI2607</t>
  </si>
  <si>
    <t>amelin</t>
  </si>
  <si>
    <t>saleh</t>
  </si>
  <si>
    <t>aks</t>
  </si>
  <si>
    <t>СФП Football.By</t>
  </si>
  <si>
    <t>Фолк</t>
  </si>
  <si>
    <t>vadik1986</t>
  </si>
  <si>
    <t>Сережик</t>
  </si>
  <si>
    <t>азарт</t>
  </si>
  <si>
    <t>terzia</t>
  </si>
  <si>
    <t>КСП Химик</t>
  </si>
  <si>
    <t>vaprol</t>
  </si>
  <si>
    <t>Compozero</t>
  </si>
  <si>
    <t>darsal17</t>
  </si>
  <si>
    <t>ydarnik</t>
  </si>
  <si>
    <t>Батькович</t>
  </si>
  <si>
    <t>Vinspetro</t>
  </si>
  <si>
    <t>ОЛФП</t>
  </si>
  <si>
    <t>Sana21</t>
  </si>
  <si>
    <t>Everton</t>
  </si>
  <si>
    <t>SuperVlad</t>
  </si>
  <si>
    <t>Serginho</t>
  </si>
  <si>
    <t>Мерхаба</t>
  </si>
  <si>
    <t>Mishgan</t>
  </si>
  <si>
    <t>Градус</t>
  </si>
  <si>
    <t>Сила777</t>
  </si>
  <si>
    <t>Космос</t>
  </si>
  <si>
    <t>Ведьмак</t>
  </si>
  <si>
    <t>Вясновая Кветачка</t>
  </si>
  <si>
    <t>buffoni</t>
  </si>
  <si>
    <t>LordSinneR</t>
  </si>
  <si>
    <t>KP0}{@</t>
  </si>
  <si>
    <t>Германия - Австрия</t>
  </si>
  <si>
    <t>Северная Ирландия - Сербия</t>
  </si>
  <si>
    <t>Шотландия - Чехия</t>
  </si>
  <si>
    <t>Россия - Ирландия</t>
  </si>
  <si>
    <t>Румыния - Франция</t>
  </si>
  <si>
    <t>Босния и Гецеговина - Беларусь</t>
  </si>
  <si>
    <t>sozzuro</t>
  </si>
  <si>
    <t>Flame</t>
  </si>
  <si>
    <t>Andy</t>
  </si>
  <si>
    <t>Ramzes</t>
  </si>
  <si>
    <t>Rainhart</t>
  </si>
  <si>
    <t>URSAlex</t>
  </si>
  <si>
    <t>SkVaL</t>
  </si>
  <si>
    <t>Игрок 8</t>
  </si>
  <si>
    <t>1. 02.09.2011 Германия - Австрия</t>
  </si>
  <si>
    <t>2. 02.09.2011 Ирландия - Словакия</t>
  </si>
  <si>
    <t>3. 02.09.2011 Северная Ирландия - Сербия</t>
  </si>
  <si>
    <t>4. 02.09.2011 Венгрия - Швеция</t>
  </si>
  <si>
    <t>5. 02.09.2011 Уэльс - Черногория</t>
  </si>
  <si>
    <t>6. 03.09.2011 Шотландия - Чехия</t>
  </si>
  <si>
    <t>1.Беларусь-Босния и Герцеговина</t>
  </si>
  <si>
    <t>2.Уэльс-Черногория</t>
  </si>
  <si>
    <t>3.Шотландия-Чехия</t>
  </si>
  <si>
    <t>4.Австрия-Турция</t>
  </si>
  <si>
    <t>5.Россия-Ирландия</t>
  </si>
  <si>
    <t>6.Дания-Норвегия</t>
  </si>
  <si>
    <t xml:space="preserve">1. 02.09.2011 Беларусь - Босния и Герцеговина 
</t>
  </si>
  <si>
    <t xml:space="preserve">2. 02.09.2011 Израиль - Греция </t>
  </si>
  <si>
    <t xml:space="preserve">3. 02.09.2011 Северная Ирландия - Сербия 
</t>
  </si>
  <si>
    <t xml:space="preserve">4. 06.09.2011 Босния и Герцеговина - Беларусь </t>
  </si>
  <si>
    <t xml:space="preserve">5. 06.09.2011 Австрия - Турция </t>
  </si>
  <si>
    <t xml:space="preserve">6. 06.09.2011 Румыния - Франция </t>
  </si>
  <si>
    <t>BIZON</t>
  </si>
  <si>
    <t>Игрок 7</t>
  </si>
  <si>
    <t>EXE</t>
  </si>
  <si>
    <t>joker138</t>
  </si>
  <si>
    <t>bart</t>
  </si>
  <si>
    <t>SURGEON</t>
  </si>
  <si>
    <t>Вован</t>
  </si>
  <si>
    <t>ALTEN</t>
  </si>
  <si>
    <t>Spy69</t>
  </si>
  <si>
    <t>Kashtan</t>
  </si>
  <si>
    <t>Mc2j</t>
  </si>
  <si>
    <t>Погоня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</si>
</sst>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  <numFmt numFmtId="170" formatCode="[$-F400]h:mm:ss\ AM/PM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44"/>
      <name val="Arial Cyr"/>
      <family val="0"/>
    </font>
    <font>
      <sz val="10"/>
      <color indexed="41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4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3" borderId="12" xfId="0" applyNumberFormat="1" applyFont="1" applyFill="1" applyBorder="1" applyAlignment="1">
      <alignment horizontal="left"/>
    </xf>
    <xf numFmtId="0" fontId="6" fillId="34" borderId="13" xfId="0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left"/>
    </xf>
    <xf numFmtId="0" fontId="0" fillId="35" borderId="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5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6" fillId="34" borderId="21" xfId="0" applyNumberFormat="1" applyFont="1" applyFill="1" applyBorder="1" applyAlignment="1">
      <alignment horizontal="center"/>
    </xf>
    <xf numFmtId="0" fontId="6" fillId="34" borderId="22" xfId="0" applyNumberFormat="1" applyFon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6" fillId="34" borderId="24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5" xfId="0" applyNumberFormat="1" applyFon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0" fillId="35" borderId="27" xfId="0" applyNumberFormat="1" applyFill="1" applyBorder="1" applyAlignment="1">
      <alignment horizontal="center"/>
    </xf>
    <xf numFmtId="0" fontId="0" fillId="35" borderId="25" xfId="0" applyNumberFormat="1" applyFill="1" applyBorder="1" applyAlignment="1">
      <alignment horizontal="center"/>
    </xf>
    <xf numFmtId="0" fontId="0" fillId="35" borderId="26" xfId="0" applyNumberFormat="1" applyFont="1" applyFill="1" applyBorder="1" applyAlignment="1">
      <alignment horizontal="center"/>
    </xf>
    <xf numFmtId="0" fontId="0" fillId="35" borderId="27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49" fontId="0" fillId="36" borderId="29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34" borderId="31" xfId="0" applyNumberFormat="1" applyFont="1" applyFill="1" applyBorder="1" applyAlignment="1">
      <alignment horizontal="center"/>
    </xf>
    <xf numFmtId="0" fontId="6" fillId="34" borderId="32" xfId="0" applyNumberFormat="1" applyFont="1" applyFill="1" applyBorder="1" applyAlignment="1">
      <alignment horizontal="center"/>
    </xf>
    <xf numFmtId="0" fontId="0" fillId="37" borderId="33" xfId="0" applyFont="1" applyFill="1" applyBorder="1" applyAlignment="1">
      <alignment/>
    </xf>
    <xf numFmtId="0" fontId="0" fillId="37" borderId="33" xfId="0" applyFont="1" applyFill="1" applyBorder="1" applyAlignment="1">
      <alignment horizontal="center"/>
    </xf>
    <xf numFmtId="0" fontId="3" fillId="37" borderId="34" xfId="0" applyNumberFormat="1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0" fillId="37" borderId="36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6" fillId="37" borderId="30" xfId="0" applyNumberFormat="1" applyFont="1" applyFill="1" applyBorder="1" applyAlignment="1">
      <alignment horizontal="center"/>
    </xf>
    <xf numFmtId="0" fontId="0" fillId="37" borderId="20" xfId="0" applyNumberFormat="1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horizontal="center"/>
    </xf>
    <xf numFmtId="49" fontId="0" fillId="37" borderId="37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38" xfId="0" applyFill="1" applyBorder="1" applyAlignment="1">
      <alignment/>
    </xf>
    <xf numFmtId="0" fontId="6" fillId="37" borderId="33" xfId="0" applyNumberFormat="1" applyFont="1" applyFill="1" applyBorder="1" applyAlignment="1">
      <alignment horizontal="center"/>
    </xf>
    <xf numFmtId="0" fontId="6" fillId="37" borderId="0" xfId="0" applyNumberFormat="1" applyFont="1" applyFill="1" applyBorder="1" applyAlignment="1">
      <alignment horizontal="center"/>
    </xf>
    <xf numFmtId="49" fontId="0" fillId="37" borderId="33" xfId="0" applyNumberFormat="1" applyFont="1" applyFill="1" applyBorder="1" applyAlignment="1">
      <alignment/>
    </xf>
    <xf numFmtId="49" fontId="0" fillId="37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Alignment="1">
      <alignment/>
    </xf>
    <xf numFmtId="49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7" borderId="17" xfId="0" applyNumberFormat="1" applyFont="1" applyFill="1" applyBorder="1" applyAlignment="1">
      <alignment/>
    </xf>
    <xf numFmtId="0" fontId="0" fillId="37" borderId="39" xfId="0" applyFont="1" applyFill="1" applyBorder="1" applyAlignment="1">
      <alignment/>
    </xf>
    <xf numFmtId="0" fontId="4" fillId="37" borderId="40" xfId="0" applyFont="1" applyFill="1" applyBorder="1" applyAlignment="1">
      <alignment/>
    </xf>
    <xf numFmtId="0" fontId="4" fillId="37" borderId="41" xfId="0" applyFont="1" applyFill="1" applyBorder="1" applyAlignment="1">
      <alignment/>
    </xf>
    <xf numFmtId="0" fontId="0" fillId="37" borderId="17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3" fillId="37" borderId="17" xfId="0" applyNumberFormat="1" applyFont="1" applyFill="1" applyBorder="1" applyAlignment="1">
      <alignment horizontal="center"/>
    </xf>
    <xf numFmtId="0" fontId="0" fillId="37" borderId="19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3" fillId="38" borderId="18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37" borderId="35" xfId="0" applyNumberFormat="1" applyFont="1" applyFill="1" applyBorder="1" applyAlignment="1">
      <alignment horizontal="center"/>
    </xf>
    <xf numFmtId="0" fontId="3" fillId="37" borderId="19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49" fontId="3" fillId="37" borderId="40" xfId="0" applyNumberFormat="1" applyFont="1" applyFill="1" applyBorder="1" applyAlignment="1">
      <alignment/>
    </xf>
    <xf numFmtId="49" fontId="3" fillId="37" borderId="33" xfId="0" applyNumberFormat="1" applyFont="1" applyFill="1" applyBorder="1" applyAlignment="1">
      <alignment/>
    </xf>
    <xf numFmtId="49" fontId="3" fillId="37" borderId="41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3" fillId="37" borderId="43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16" xfId="0" applyFill="1" applyBorder="1" applyAlignment="1">
      <alignment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0" fillId="35" borderId="17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left" wrapText="1"/>
    </xf>
    <xf numFmtId="0" fontId="5" fillId="33" borderId="16" xfId="0" applyNumberFormat="1" applyFont="1" applyFill="1" applyBorder="1" applyAlignment="1">
      <alignment horizontal="left" wrapText="1"/>
    </xf>
    <xf numFmtId="0" fontId="3" fillId="37" borderId="11" xfId="0" applyNumberFormat="1" applyFont="1" applyFill="1" applyBorder="1" applyAlignment="1">
      <alignment horizontal="center"/>
    </xf>
    <xf numFmtId="0" fontId="0" fillId="35" borderId="15" xfId="0" applyNumberFormat="1" applyFill="1" applyBorder="1" applyAlignment="1">
      <alignment horizontal="center"/>
    </xf>
    <xf numFmtId="0" fontId="0" fillId="35" borderId="15" xfId="0" applyNumberFormat="1" applyFont="1" applyFill="1" applyBorder="1" applyAlignment="1">
      <alignment horizontal="center"/>
    </xf>
    <xf numFmtId="0" fontId="46" fillId="39" borderId="34" xfId="0" applyFont="1" applyFill="1" applyBorder="1" applyAlignment="1">
      <alignment horizontal="center"/>
    </xf>
    <xf numFmtId="0" fontId="46" fillId="39" borderId="35" xfId="0" applyFont="1" applyFill="1" applyBorder="1" applyAlignment="1">
      <alignment horizontal="center"/>
    </xf>
    <xf numFmtId="49" fontId="3" fillId="40" borderId="19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49" fontId="3" fillId="40" borderId="18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49" fontId="4" fillId="0" borderId="35" xfId="0" applyNumberFormat="1" applyFont="1" applyFill="1" applyBorder="1" applyAlignment="1">
      <alignment horizontal="left"/>
    </xf>
    <xf numFmtId="49" fontId="8" fillId="0" borderId="42" xfId="0" applyNumberFormat="1" applyFont="1" applyFill="1" applyBorder="1" applyAlignment="1">
      <alignment horizontal="center" vertical="center" textRotation="90"/>
    </xf>
    <xf numFmtId="49" fontId="8" fillId="0" borderId="12" xfId="0" applyNumberFormat="1" applyFont="1" applyFill="1" applyBorder="1" applyAlignment="1">
      <alignment horizontal="center" vertical="center" textRotation="90"/>
    </xf>
    <xf numFmtId="49" fontId="8" fillId="0" borderId="16" xfId="0" applyNumberFormat="1" applyFont="1" applyFill="1" applyBorder="1" applyAlignment="1">
      <alignment horizontal="center" vertical="center" textRotation="90"/>
    </xf>
    <xf numFmtId="49" fontId="4" fillId="35" borderId="17" xfId="0" applyNumberFormat="1" applyFont="1" applyFill="1" applyBorder="1" applyAlignment="1">
      <alignment horizontal="left"/>
    </xf>
    <xf numFmtId="49" fontId="4" fillId="35" borderId="0" xfId="0" applyNumberFormat="1" applyFont="1" applyFill="1" applyBorder="1" applyAlignment="1">
      <alignment horizontal="left"/>
    </xf>
    <xf numFmtId="49" fontId="4" fillId="35" borderId="11" xfId="0" applyNumberFormat="1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49" fontId="0" fillId="35" borderId="17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left"/>
    </xf>
    <xf numFmtId="49" fontId="0" fillId="35" borderId="11" xfId="0" applyNumberForma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49" fontId="0" fillId="35" borderId="19" xfId="0" applyNumberFormat="1" applyFill="1" applyBorder="1" applyAlignment="1">
      <alignment horizontal="left"/>
    </xf>
    <xf numFmtId="49" fontId="0" fillId="35" borderId="10" xfId="0" applyNumberFormat="1" applyFill="1" applyBorder="1" applyAlignment="1">
      <alignment horizontal="left"/>
    </xf>
    <xf numFmtId="49" fontId="0" fillId="35" borderId="18" xfId="0" applyNumberFormat="1" applyFill="1" applyBorder="1" applyAlignment="1">
      <alignment horizontal="left"/>
    </xf>
    <xf numFmtId="0" fontId="3" fillId="38" borderId="43" xfId="0" applyNumberFormat="1" applyFont="1" applyFill="1" applyBorder="1" applyAlignment="1">
      <alignment horizontal="center"/>
    </xf>
    <xf numFmtId="0" fontId="3" fillId="38" borderId="34" xfId="0" applyNumberFormat="1" applyFont="1" applyFill="1" applyBorder="1" applyAlignment="1">
      <alignment horizontal="center"/>
    </xf>
    <xf numFmtId="49" fontId="3" fillId="40" borderId="43" xfId="0" applyNumberFormat="1" applyFont="1" applyFill="1" applyBorder="1" applyAlignment="1">
      <alignment horizontal="center"/>
    </xf>
    <xf numFmtId="49" fontId="3" fillId="40" borderId="34" xfId="0" applyNumberFormat="1" applyFont="1" applyFill="1" applyBorder="1" applyAlignment="1">
      <alignment horizontal="center"/>
    </xf>
    <xf numFmtId="49" fontId="3" fillId="40" borderId="35" xfId="0" applyNumberFormat="1" applyFont="1" applyFill="1" applyBorder="1" applyAlignment="1">
      <alignment horizontal="center"/>
    </xf>
    <xf numFmtId="0" fontId="3" fillId="38" borderId="40" xfId="0" applyNumberFormat="1" applyFont="1" applyFill="1" applyBorder="1" applyAlignment="1">
      <alignment horizontal="center"/>
    </xf>
    <xf numFmtId="0" fontId="3" fillId="38" borderId="33" xfId="0" applyNumberFormat="1" applyFont="1" applyFill="1" applyBorder="1" applyAlignment="1">
      <alignment horizontal="center"/>
    </xf>
    <xf numFmtId="0" fontId="3" fillId="38" borderId="41" xfId="0" applyNumberFormat="1" applyFont="1" applyFill="1" applyBorder="1" applyAlignment="1">
      <alignment horizontal="center"/>
    </xf>
    <xf numFmtId="0" fontId="3" fillId="38" borderId="19" xfId="0" applyNumberFormat="1" applyFont="1" applyFill="1" applyBorder="1" applyAlignment="1">
      <alignment horizontal="center"/>
    </xf>
    <xf numFmtId="0" fontId="3" fillId="38" borderId="1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6" xfId="0" applyFont="1" applyFill="1" applyBorder="1" applyAlignment="1">
      <alignment horizontal="center" vertical="center" textRotation="90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49" fontId="4" fillId="35" borderId="40" xfId="0" applyNumberFormat="1" applyFont="1" applyFill="1" applyBorder="1" applyAlignment="1">
      <alignment horizontal="left"/>
    </xf>
    <xf numFmtId="49" fontId="4" fillId="35" borderId="33" xfId="0" applyNumberFormat="1" applyFont="1" applyFill="1" applyBorder="1" applyAlignment="1">
      <alignment horizontal="left"/>
    </xf>
    <xf numFmtId="49" fontId="4" fillId="35" borderId="41" xfId="0" applyNumberFormat="1" applyFont="1" applyFill="1" applyBorder="1" applyAlignment="1">
      <alignment horizontal="left"/>
    </xf>
    <xf numFmtId="49" fontId="0" fillId="35" borderId="17" xfId="0" applyNumberForma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VH\Downloads\Betfighting%20(&#1092;&#1086;&#1088;&#1084;&#1072;%20&#1087;&#1088;&#1086;&#1075;&#1085;&#1086;&#1079;&#1072;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VH\Downloads\EXE%20-%20&#1090;&#1086;&#1074;&#1072;&#1088;&#1085;&#1103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VH\Downloads\&#1087;&#1088;&#1086;&#1073;&#1085;&#1099;&#1081;%20&#1090;&#1091;&#10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VH\Downloads\Betfighting%20(&#1092;&#1086;&#1088;&#1084;&#1072;%20&#1087;&#1088;&#1086;&#1075;&#1085;&#1086;&#1079;&#1072;)%20-%20&#1058;&#105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VH\Downloads\Betfighting%20(&#1092;&#1086;&#1088;&#1084;&#1072;%20&#1087;&#1088;&#1086;&#1075;&#1085;&#1086;&#1079;&#1072;)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Космос</v>
          </cell>
          <cell r="L2" t="str">
            <v>ЛФЛА</v>
          </cell>
        </row>
        <row r="3">
          <cell r="I3" t="str">
            <v>Космос</v>
          </cell>
        </row>
        <row r="4">
          <cell r="B4" t="str">
            <v>Космос</v>
          </cell>
          <cell r="I4" t="str">
            <v>Космос</v>
          </cell>
        </row>
        <row r="5">
          <cell r="B5" t="str">
            <v>ОЛФП</v>
          </cell>
          <cell r="I5" t="str">
            <v>Космос</v>
          </cell>
        </row>
        <row r="6">
          <cell r="B6" t="str">
            <v>ЛФЛА</v>
          </cell>
          <cell r="I6" t="str">
            <v>Космос</v>
          </cell>
        </row>
        <row r="7">
          <cell r="B7" t="str">
            <v>КСП Химик</v>
          </cell>
          <cell r="I7" t="str">
            <v>Космос</v>
          </cell>
        </row>
        <row r="8">
          <cell r="B8" t="str">
            <v>EXE</v>
          </cell>
          <cell r="I8" t="str">
            <v>Космос</v>
          </cell>
        </row>
        <row r="9">
          <cell r="B9" t="str">
            <v>СФП Football.By</v>
          </cell>
          <cell r="I9" t="str">
            <v>Космос</v>
          </cell>
        </row>
        <row r="10">
          <cell r="B10" t="str">
            <v>Профессионалы прогноза</v>
          </cell>
          <cell r="I10" t="str">
            <v>ОЛФП</v>
          </cell>
        </row>
        <row r="11">
          <cell r="B11" t="str">
            <v> АСП "Погоня"</v>
          </cell>
          <cell r="I11" t="str">
            <v>ОЛФП</v>
          </cell>
        </row>
        <row r="12">
          <cell r="I12" t="str">
            <v>ОЛФП</v>
          </cell>
        </row>
        <row r="13">
          <cell r="I13" t="str">
            <v>ОЛФП</v>
          </cell>
        </row>
        <row r="14">
          <cell r="I14" t="str">
            <v>ОЛФП</v>
          </cell>
        </row>
        <row r="15">
          <cell r="I15" t="str">
            <v>ОЛФП</v>
          </cell>
        </row>
        <row r="16">
          <cell r="I16" t="str">
            <v>ОЛФП</v>
          </cell>
        </row>
        <row r="17">
          <cell r="I17" t="str">
            <v>ОЛФП</v>
          </cell>
        </row>
        <row r="18">
          <cell r="I18" t="str">
            <v>ЛФЛА</v>
          </cell>
        </row>
        <row r="19">
          <cell r="I19" t="str">
            <v>ЛФЛА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КСП Химик</v>
          </cell>
        </row>
        <row r="27">
          <cell r="I27" t="str">
            <v>КСП Химик</v>
          </cell>
        </row>
        <row r="28">
          <cell r="I28" t="str">
            <v>КСП Химик</v>
          </cell>
        </row>
        <row r="29">
          <cell r="I29" t="str">
            <v>КСП Химик</v>
          </cell>
        </row>
        <row r="30">
          <cell r="I30" t="str">
            <v>КСП Химик</v>
          </cell>
        </row>
        <row r="31">
          <cell r="I31" t="str">
            <v>КСП Химик</v>
          </cell>
        </row>
        <row r="32">
          <cell r="I32" t="str">
            <v>КСП Химик</v>
          </cell>
        </row>
        <row r="33">
          <cell r="I33" t="str">
            <v>КСП Химик</v>
          </cell>
        </row>
        <row r="34">
          <cell r="I34" t="str">
            <v>EXE</v>
          </cell>
        </row>
        <row r="35">
          <cell r="I35" t="str">
            <v>EXE</v>
          </cell>
        </row>
        <row r="36">
          <cell r="I36" t="str">
            <v>EXE</v>
          </cell>
        </row>
        <row r="37">
          <cell r="I37" t="str">
            <v>EXE</v>
          </cell>
        </row>
        <row r="38">
          <cell r="I38" t="str">
            <v>EXE</v>
          </cell>
        </row>
        <row r="39">
          <cell r="I39" t="str">
            <v>EXE</v>
          </cell>
        </row>
        <row r="40">
          <cell r="I40" t="str">
            <v>EXE</v>
          </cell>
        </row>
        <row r="41">
          <cell r="I41" t="str">
            <v>EXE</v>
          </cell>
        </row>
        <row r="42">
          <cell r="I42" t="str">
            <v>СФП Football.By</v>
          </cell>
        </row>
        <row r="43">
          <cell r="I43" t="str">
            <v>СФП Football.By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50">
          <cell r="I50" t="str">
            <v>Профессионалы прогноза</v>
          </cell>
        </row>
        <row r="51">
          <cell r="I51" t="str">
            <v>Профессионалы прогноза</v>
          </cell>
        </row>
        <row r="52">
          <cell r="I52" t="str">
            <v>Профессионалы прогноза</v>
          </cell>
        </row>
        <row r="53">
          <cell r="I53" t="str">
            <v>Профессионалы прогноза</v>
          </cell>
        </row>
        <row r="54">
          <cell r="I54" t="str">
            <v>Профессионалы прогноза</v>
          </cell>
        </row>
        <row r="55">
          <cell r="I55" t="str">
            <v>Профессионалы прогноза</v>
          </cell>
        </row>
        <row r="56">
          <cell r="I56" t="str">
            <v>Профессионалы прогноза</v>
          </cell>
        </row>
        <row r="57">
          <cell r="I57" t="str">
            <v>Профессионалы прогноза</v>
          </cell>
        </row>
        <row r="58">
          <cell r="I58" t="str">
            <v> АСП "Погоня"</v>
          </cell>
        </row>
        <row r="59">
          <cell r="I59" t="str">
            <v> АСП "Погоня"</v>
          </cell>
        </row>
        <row r="60">
          <cell r="I60" t="str">
            <v> АСП "Погоня"</v>
          </cell>
        </row>
        <row r="61">
          <cell r="I61" t="str">
            <v> АСП "Погоня"</v>
          </cell>
        </row>
        <row r="62">
          <cell r="I62" t="str">
            <v> АСП "Погоня"</v>
          </cell>
        </row>
        <row r="63">
          <cell r="I63" t="str">
            <v> АСП "Погоня"</v>
          </cell>
        </row>
        <row r="64">
          <cell r="I64" t="str">
            <v> АСП "Погоня"</v>
          </cell>
        </row>
        <row r="65">
          <cell r="I65" t="str">
            <v> АСП "Погоня"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Космос</v>
          </cell>
          <cell r="L2" t="str">
            <v>EXE</v>
          </cell>
        </row>
        <row r="3">
          <cell r="I3" t="str">
            <v>Космос</v>
          </cell>
        </row>
        <row r="4">
          <cell r="B4" t="str">
            <v>Космос</v>
          </cell>
          <cell r="I4" t="str">
            <v>Космос</v>
          </cell>
        </row>
        <row r="5">
          <cell r="B5" t="str">
            <v>ОЛФП</v>
          </cell>
          <cell r="I5" t="str">
            <v>Космос</v>
          </cell>
        </row>
        <row r="6">
          <cell r="B6" t="str">
            <v>ЛФЛА</v>
          </cell>
          <cell r="I6" t="str">
            <v>Космос</v>
          </cell>
        </row>
        <row r="7">
          <cell r="B7" t="str">
            <v>КСП Химик</v>
          </cell>
          <cell r="I7" t="str">
            <v>Космос</v>
          </cell>
        </row>
        <row r="8">
          <cell r="B8" t="str">
            <v>EXE</v>
          </cell>
          <cell r="I8" t="str">
            <v>Космос</v>
          </cell>
        </row>
        <row r="9">
          <cell r="B9" t="str">
            <v>СФП Football.By</v>
          </cell>
          <cell r="I9" t="str">
            <v>Космос</v>
          </cell>
        </row>
        <row r="10">
          <cell r="B10" t="str">
            <v>Профессионалы прогноза</v>
          </cell>
          <cell r="I10" t="str">
            <v>ОЛФП</v>
          </cell>
        </row>
        <row r="11">
          <cell r="B11" t="str">
            <v> АСП "Погоня"</v>
          </cell>
          <cell r="I11" t="str">
            <v>ОЛФП</v>
          </cell>
        </row>
        <row r="12">
          <cell r="I12" t="str">
            <v>ОЛФП</v>
          </cell>
        </row>
        <row r="13">
          <cell r="I13" t="str">
            <v>ОЛФП</v>
          </cell>
        </row>
        <row r="14">
          <cell r="I14" t="str">
            <v>ОЛФП</v>
          </cell>
        </row>
        <row r="15">
          <cell r="I15" t="str">
            <v>ОЛФП</v>
          </cell>
        </row>
        <row r="16">
          <cell r="I16" t="str">
            <v>ОЛФП</v>
          </cell>
        </row>
        <row r="17">
          <cell r="I17" t="str">
            <v>ОЛФП</v>
          </cell>
        </row>
        <row r="18">
          <cell r="I18" t="str">
            <v>ЛФЛА</v>
          </cell>
        </row>
        <row r="19">
          <cell r="I19" t="str">
            <v>ЛФЛА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КСП Химик</v>
          </cell>
        </row>
        <row r="27">
          <cell r="I27" t="str">
            <v>КСП Химик</v>
          </cell>
        </row>
        <row r="28">
          <cell r="I28" t="str">
            <v>КСП Химик</v>
          </cell>
        </row>
        <row r="29">
          <cell r="I29" t="str">
            <v>КСП Химик</v>
          </cell>
        </row>
        <row r="30">
          <cell r="I30" t="str">
            <v>КСП Химик</v>
          </cell>
        </row>
        <row r="31">
          <cell r="I31" t="str">
            <v>КСП Химик</v>
          </cell>
        </row>
        <row r="32">
          <cell r="I32" t="str">
            <v>КСП Химик</v>
          </cell>
        </row>
        <row r="33">
          <cell r="I33" t="str">
            <v>КСП Химик</v>
          </cell>
        </row>
        <row r="34">
          <cell r="I34" t="str">
            <v>EXE</v>
          </cell>
        </row>
        <row r="35">
          <cell r="I35" t="str">
            <v>EXE</v>
          </cell>
        </row>
        <row r="36">
          <cell r="I36" t="str">
            <v>EXE</v>
          </cell>
        </row>
        <row r="37">
          <cell r="I37" t="str">
            <v>EXE</v>
          </cell>
        </row>
        <row r="38">
          <cell r="I38" t="str">
            <v>EXE</v>
          </cell>
        </row>
        <row r="39">
          <cell r="I39" t="str">
            <v>EXE</v>
          </cell>
        </row>
        <row r="40">
          <cell r="I40" t="str">
            <v>EXE</v>
          </cell>
        </row>
        <row r="41">
          <cell r="I41" t="str">
            <v>EXE</v>
          </cell>
        </row>
        <row r="42">
          <cell r="I42" t="str">
            <v>СФП Football.By</v>
          </cell>
        </row>
        <row r="43">
          <cell r="I43" t="str">
            <v>СФП Football.By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50">
          <cell r="I50" t="str">
            <v>Профессионалы прогноза</v>
          </cell>
        </row>
        <row r="51">
          <cell r="I51" t="str">
            <v>Профессионалы прогноза</v>
          </cell>
        </row>
        <row r="52">
          <cell r="I52" t="str">
            <v>Профессионалы прогноза</v>
          </cell>
        </row>
        <row r="53">
          <cell r="I53" t="str">
            <v>Профессионалы прогноза</v>
          </cell>
        </row>
        <row r="54">
          <cell r="I54" t="str">
            <v>Профессионалы прогноза</v>
          </cell>
        </row>
        <row r="55">
          <cell r="I55" t="str">
            <v>Профессионалы прогноза</v>
          </cell>
        </row>
        <row r="56">
          <cell r="I56" t="str">
            <v>Профессионалы прогноза</v>
          </cell>
        </row>
        <row r="57">
          <cell r="I57" t="str">
            <v>Профессионалы прогноза</v>
          </cell>
        </row>
        <row r="58">
          <cell r="I58" t="str">
            <v> АСП "Погоня"</v>
          </cell>
        </row>
        <row r="59">
          <cell r="I59" t="str">
            <v> АСП "Погоня"</v>
          </cell>
        </row>
        <row r="60">
          <cell r="I60" t="str">
            <v> АСП "Погоня"</v>
          </cell>
        </row>
        <row r="61">
          <cell r="I61" t="str">
            <v> АСП "Погоня"</v>
          </cell>
        </row>
        <row r="62">
          <cell r="I62" t="str">
            <v> АСП "Погоня"</v>
          </cell>
        </row>
        <row r="63">
          <cell r="I63" t="str">
            <v> АСП "Погоня"</v>
          </cell>
        </row>
        <row r="64">
          <cell r="I64" t="str">
            <v> АСП "Погоня"</v>
          </cell>
        </row>
        <row r="65">
          <cell r="I65" t="str">
            <v> АСП "Погоня"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Космос</v>
          </cell>
          <cell r="L2" t="str">
            <v>Профессионалы прогноза</v>
          </cell>
        </row>
        <row r="3">
          <cell r="I3" t="str">
            <v>Космос</v>
          </cell>
        </row>
        <row r="4">
          <cell r="B4" t="str">
            <v>Космос</v>
          </cell>
          <cell r="I4" t="str">
            <v>Космос</v>
          </cell>
        </row>
        <row r="5">
          <cell r="B5" t="str">
            <v>ОЛФП</v>
          </cell>
          <cell r="I5" t="str">
            <v>Космос</v>
          </cell>
        </row>
        <row r="6">
          <cell r="B6" t="str">
            <v>ЛФЛА</v>
          </cell>
          <cell r="I6" t="str">
            <v>Космос</v>
          </cell>
        </row>
        <row r="7">
          <cell r="B7" t="str">
            <v>КСП Химик</v>
          </cell>
          <cell r="I7" t="str">
            <v>Космос</v>
          </cell>
        </row>
        <row r="8">
          <cell r="B8" t="str">
            <v>EXE</v>
          </cell>
          <cell r="I8" t="str">
            <v>Космос</v>
          </cell>
        </row>
        <row r="9">
          <cell r="B9" t="str">
            <v>СФП Football.By</v>
          </cell>
          <cell r="I9" t="str">
            <v>Космос</v>
          </cell>
        </row>
        <row r="10">
          <cell r="B10" t="str">
            <v>Профессионалы прогноза</v>
          </cell>
          <cell r="I10" t="str">
            <v>ОЛФП</v>
          </cell>
        </row>
        <row r="11">
          <cell r="B11" t="str">
            <v> АСП "Погоня"</v>
          </cell>
          <cell r="I11" t="str">
            <v>ОЛФП</v>
          </cell>
        </row>
        <row r="12">
          <cell r="I12" t="str">
            <v>ОЛФП</v>
          </cell>
        </row>
        <row r="13">
          <cell r="I13" t="str">
            <v>ОЛФП</v>
          </cell>
        </row>
        <row r="14">
          <cell r="I14" t="str">
            <v>ОЛФП</v>
          </cell>
        </row>
        <row r="15">
          <cell r="I15" t="str">
            <v>ОЛФП</v>
          </cell>
        </row>
        <row r="16">
          <cell r="I16" t="str">
            <v>ОЛФП</v>
          </cell>
        </row>
        <row r="17">
          <cell r="I17" t="str">
            <v>ОЛФП</v>
          </cell>
        </row>
        <row r="18">
          <cell r="I18" t="str">
            <v>ЛФЛА</v>
          </cell>
        </row>
        <row r="19">
          <cell r="I19" t="str">
            <v>ЛФЛА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КСП Химик</v>
          </cell>
        </row>
        <row r="27">
          <cell r="I27" t="str">
            <v>КСП Химик</v>
          </cell>
        </row>
        <row r="28">
          <cell r="I28" t="str">
            <v>КСП Химик</v>
          </cell>
        </row>
        <row r="29">
          <cell r="I29" t="str">
            <v>КСП Химик</v>
          </cell>
        </row>
        <row r="30">
          <cell r="I30" t="str">
            <v>КСП Химик</v>
          </cell>
        </row>
        <row r="31">
          <cell r="I31" t="str">
            <v>КСП Химик</v>
          </cell>
        </row>
        <row r="32">
          <cell r="I32" t="str">
            <v>КСП Химик</v>
          </cell>
        </row>
        <row r="33">
          <cell r="I33" t="str">
            <v>КСП Химик</v>
          </cell>
        </row>
        <row r="34">
          <cell r="I34" t="str">
            <v>EXE</v>
          </cell>
        </row>
        <row r="35">
          <cell r="I35" t="str">
            <v>EXE</v>
          </cell>
        </row>
        <row r="36">
          <cell r="I36" t="str">
            <v>EXE</v>
          </cell>
        </row>
        <row r="37">
          <cell r="I37" t="str">
            <v>EXE</v>
          </cell>
        </row>
        <row r="38">
          <cell r="I38" t="str">
            <v>EXE</v>
          </cell>
        </row>
        <row r="39">
          <cell r="I39" t="str">
            <v>EXE</v>
          </cell>
        </row>
        <row r="40">
          <cell r="I40" t="str">
            <v>EXE</v>
          </cell>
        </row>
        <row r="41">
          <cell r="I41" t="str">
            <v>EXE</v>
          </cell>
        </row>
        <row r="42">
          <cell r="I42" t="str">
            <v>СФП Football.By</v>
          </cell>
        </row>
        <row r="43">
          <cell r="I43" t="str">
            <v>СФП Football.By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50">
          <cell r="I50" t="str">
            <v>Профессионалы прогноза</v>
          </cell>
        </row>
        <row r="51">
          <cell r="I51" t="str">
            <v>Профессионалы прогноза</v>
          </cell>
        </row>
        <row r="52">
          <cell r="I52" t="str">
            <v>Профессионалы прогноза</v>
          </cell>
        </row>
        <row r="53">
          <cell r="I53" t="str">
            <v>Профессионалы прогноза</v>
          </cell>
        </row>
        <row r="54">
          <cell r="I54" t="str">
            <v>Профессионалы прогноза</v>
          </cell>
        </row>
        <row r="55">
          <cell r="I55" t="str">
            <v>Профессионалы прогноза</v>
          </cell>
        </row>
        <row r="56">
          <cell r="I56" t="str">
            <v>Профессионалы прогноза</v>
          </cell>
        </row>
        <row r="57">
          <cell r="I57" t="str">
            <v>Профессионалы прогноза</v>
          </cell>
        </row>
        <row r="58">
          <cell r="I58" t="str">
            <v> АСП "Погоня"</v>
          </cell>
        </row>
        <row r="59">
          <cell r="I59" t="str">
            <v> АСП "Погоня"</v>
          </cell>
        </row>
        <row r="60">
          <cell r="I60" t="str">
            <v> АСП "Погоня"</v>
          </cell>
        </row>
        <row r="61">
          <cell r="I61" t="str">
            <v> АСП "Погоня"</v>
          </cell>
        </row>
        <row r="62">
          <cell r="I62" t="str">
            <v> АСП "Погоня"</v>
          </cell>
        </row>
        <row r="63">
          <cell r="I63" t="str">
            <v> АСП "Погоня"</v>
          </cell>
        </row>
        <row r="64">
          <cell r="I64" t="str">
            <v> АСП "Погоня"</v>
          </cell>
        </row>
        <row r="65">
          <cell r="I65" t="str">
            <v> АСП "Погоня"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Космос</v>
          </cell>
          <cell r="L2" t="str">
            <v>СФП Football.By</v>
          </cell>
        </row>
        <row r="3">
          <cell r="I3" t="str">
            <v>Космос</v>
          </cell>
        </row>
        <row r="4">
          <cell r="B4" t="str">
            <v>Космос</v>
          </cell>
          <cell r="I4" t="str">
            <v>Космос</v>
          </cell>
        </row>
        <row r="5">
          <cell r="B5" t="str">
            <v>ОЛФП</v>
          </cell>
          <cell r="I5" t="str">
            <v>Космос</v>
          </cell>
        </row>
        <row r="6">
          <cell r="B6" t="str">
            <v>ЛФЛА</v>
          </cell>
          <cell r="I6" t="str">
            <v>Космос</v>
          </cell>
        </row>
        <row r="7">
          <cell r="B7" t="str">
            <v>КСП Химик</v>
          </cell>
          <cell r="I7" t="str">
            <v>Космос</v>
          </cell>
        </row>
        <row r="8">
          <cell r="B8" t="str">
            <v>EXE</v>
          </cell>
          <cell r="I8" t="str">
            <v>Космос</v>
          </cell>
        </row>
        <row r="9">
          <cell r="B9" t="str">
            <v>СФП Football.By</v>
          </cell>
          <cell r="I9" t="str">
            <v>Космос</v>
          </cell>
        </row>
        <row r="10">
          <cell r="B10" t="str">
            <v>Профессионалы прогноза</v>
          </cell>
          <cell r="I10" t="str">
            <v>ОЛФП</v>
          </cell>
        </row>
        <row r="11">
          <cell r="B11" t="str">
            <v> АСП "Погоня"</v>
          </cell>
          <cell r="I11" t="str">
            <v>ОЛФП</v>
          </cell>
        </row>
        <row r="12">
          <cell r="I12" t="str">
            <v>ОЛФП</v>
          </cell>
        </row>
        <row r="13">
          <cell r="I13" t="str">
            <v>ОЛФП</v>
          </cell>
        </row>
        <row r="14">
          <cell r="I14" t="str">
            <v>ОЛФП</v>
          </cell>
        </row>
        <row r="15">
          <cell r="I15" t="str">
            <v>ОЛФП</v>
          </cell>
        </row>
        <row r="16">
          <cell r="I16" t="str">
            <v>ОЛФП</v>
          </cell>
        </row>
        <row r="17">
          <cell r="I17" t="str">
            <v>ОЛФП</v>
          </cell>
        </row>
        <row r="18">
          <cell r="I18" t="str">
            <v>ЛФЛА</v>
          </cell>
        </row>
        <row r="19">
          <cell r="I19" t="str">
            <v>ЛФЛА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КСП Химик</v>
          </cell>
        </row>
        <row r="27">
          <cell r="I27" t="str">
            <v>КСП Химик</v>
          </cell>
        </row>
        <row r="28">
          <cell r="I28" t="str">
            <v>КСП Химик</v>
          </cell>
        </row>
        <row r="29">
          <cell r="I29" t="str">
            <v>КСП Химик</v>
          </cell>
        </row>
        <row r="30">
          <cell r="I30" t="str">
            <v>КСП Химик</v>
          </cell>
        </row>
        <row r="31">
          <cell r="I31" t="str">
            <v>КСП Химик</v>
          </cell>
        </row>
        <row r="32">
          <cell r="I32" t="str">
            <v>КСП Химик</v>
          </cell>
        </row>
        <row r="33">
          <cell r="I33" t="str">
            <v>КСП Химик</v>
          </cell>
        </row>
        <row r="34">
          <cell r="I34" t="str">
            <v>EXE</v>
          </cell>
        </row>
        <row r="35">
          <cell r="I35" t="str">
            <v>EXE</v>
          </cell>
        </row>
        <row r="36">
          <cell r="I36" t="str">
            <v>EXE</v>
          </cell>
        </row>
        <row r="37">
          <cell r="I37" t="str">
            <v>EXE</v>
          </cell>
        </row>
        <row r="38">
          <cell r="I38" t="str">
            <v>EXE</v>
          </cell>
        </row>
        <row r="39">
          <cell r="I39" t="str">
            <v>EXE</v>
          </cell>
        </row>
        <row r="40">
          <cell r="I40" t="str">
            <v>EXE</v>
          </cell>
        </row>
        <row r="41">
          <cell r="I41" t="str">
            <v>EXE</v>
          </cell>
        </row>
        <row r="42">
          <cell r="I42" t="str">
            <v>СФП Football.By</v>
          </cell>
        </row>
        <row r="43">
          <cell r="I43" t="str">
            <v>СФП Football.By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50">
          <cell r="I50" t="str">
            <v>Профессионалы прогноза</v>
          </cell>
        </row>
        <row r="51">
          <cell r="I51" t="str">
            <v>Профессионалы прогноза</v>
          </cell>
        </row>
        <row r="52">
          <cell r="I52" t="str">
            <v>Профессионалы прогноза</v>
          </cell>
        </row>
        <row r="53">
          <cell r="I53" t="str">
            <v>Профессионалы прогноза</v>
          </cell>
        </row>
        <row r="54">
          <cell r="I54" t="str">
            <v>Профессионалы прогноза</v>
          </cell>
        </row>
        <row r="55">
          <cell r="I55" t="str">
            <v>Профессионалы прогноза</v>
          </cell>
        </row>
        <row r="56">
          <cell r="I56" t="str">
            <v>Профессионалы прогноза</v>
          </cell>
        </row>
        <row r="57">
          <cell r="I57" t="str">
            <v>Профессионалы прогноза</v>
          </cell>
        </row>
        <row r="58">
          <cell r="I58" t="str">
            <v> АСП "Погоня"</v>
          </cell>
        </row>
        <row r="59">
          <cell r="I59" t="str">
            <v> АСП "Погоня"</v>
          </cell>
        </row>
        <row r="60">
          <cell r="I60" t="str">
            <v> АСП "Погоня"</v>
          </cell>
        </row>
        <row r="61">
          <cell r="I61" t="str">
            <v> АСП "Погоня"</v>
          </cell>
        </row>
        <row r="62">
          <cell r="I62" t="str">
            <v> АСП "Погоня"</v>
          </cell>
        </row>
        <row r="63">
          <cell r="I63" t="str">
            <v> АСП "Погоня"</v>
          </cell>
        </row>
        <row r="64">
          <cell r="I64" t="str">
            <v> АСП "Погоня"</v>
          </cell>
        </row>
        <row r="65">
          <cell r="I65" t="str">
            <v> АСП "Погоня"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Космос</v>
          </cell>
          <cell r="L2" t="str">
            <v>ОЛФП</v>
          </cell>
        </row>
        <row r="3">
          <cell r="I3" t="str">
            <v>Космос</v>
          </cell>
        </row>
        <row r="4">
          <cell r="B4" t="str">
            <v>Космос</v>
          </cell>
          <cell r="I4" t="str">
            <v>Космос</v>
          </cell>
        </row>
        <row r="5">
          <cell r="B5" t="str">
            <v>ОЛФП</v>
          </cell>
          <cell r="I5" t="str">
            <v>Космос</v>
          </cell>
        </row>
        <row r="6">
          <cell r="B6" t="str">
            <v>ЛФЛА</v>
          </cell>
          <cell r="I6" t="str">
            <v>Космос</v>
          </cell>
        </row>
        <row r="7">
          <cell r="B7" t="str">
            <v>КСП Химик</v>
          </cell>
          <cell r="I7" t="str">
            <v>Космос</v>
          </cell>
        </row>
        <row r="8">
          <cell r="B8" t="str">
            <v>EXE</v>
          </cell>
          <cell r="I8" t="str">
            <v>Космос</v>
          </cell>
        </row>
        <row r="9">
          <cell r="B9" t="str">
            <v>СФП Football.By</v>
          </cell>
          <cell r="I9" t="str">
            <v>Космос</v>
          </cell>
        </row>
        <row r="10">
          <cell r="B10" t="str">
            <v>Профессионалы прогноза</v>
          </cell>
          <cell r="I10" t="str">
            <v>ОЛФП</v>
          </cell>
        </row>
        <row r="11">
          <cell r="B11" t="str">
            <v> АСП "Погоня"</v>
          </cell>
          <cell r="I11" t="str">
            <v>ОЛФП</v>
          </cell>
        </row>
        <row r="12">
          <cell r="I12" t="str">
            <v>ОЛФП</v>
          </cell>
        </row>
        <row r="13">
          <cell r="I13" t="str">
            <v>ОЛФП</v>
          </cell>
        </row>
        <row r="14">
          <cell r="I14" t="str">
            <v>ОЛФП</v>
          </cell>
        </row>
        <row r="15">
          <cell r="I15" t="str">
            <v>ОЛФП</v>
          </cell>
        </row>
        <row r="16">
          <cell r="I16" t="str">
            <v>ОЛФП</v>
          </cell>
        </row>
        <row r="17">
          <cell r="I17" t="str">
            <v>ОЛФП</v>
          </cell>
        </row>
        <row r="18">
          <cell r="I18" t="str">
            <v>ЛФЛА</v>
          </cell>
        </row>
        <row r="19">
          <cell r="I19" t="str">
            <v>ЛФЛА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КСП Химик</v>
          </cell>
        </row>
        <row r="27">
          <cell r="I27" t="str">
            <v>КСП Химик</v>
          </cell>
        </row>
        <row r="28">
          <cell r="I28" t="str">
            <v>КСП Химик</v>
          </cell>
        </row>
        <row r="29">
          <cell r="I29" t="str">
            <v>КСП Химик</v>
          </cell>
        </row>
        <row r="30">
          <cell r="I30" t="str">
            <v>КСП Химик</v>
          </cell>
        </row>
        <row r="31">
          <cell r="I31" t="str">
            <v>КСП Химик</v>
          </cell>
        </row>
        <row r="32">
          <cell r="I32" t="str">
            <v>КСП Химик</v>
          </cell>
        </row>
        <row r="33">
          <cell r="I33" t="str">
            <v>КСП Химик</v>
          </cell>
        </row>
        <row r="34">
          <cell r="I34" t="str">
            <v>EXE</v>
          </cell>
        </row>
        <row r="35">
          <cell r="I35" t="str">
            <v>EXE</v>
          </cell>
        </row>
        <row r="36">
          <cell r="I36" t="str">
            <v>EXE</v>
          </cell>
        </row>
        <row r="37">
          <cell r="I37" t="str">
            <v>EXE</v>
          </cell>
        </row>
        <row r="38">
          <cell r="I38" t="str">
            <v>EXE</v>
          </cell>
        </row>
        <row r="39">
          <cell r="I39" t="str">
            <v>EXE</v>
          </cell>
        </row>
        <row r="40">
          <cell r="I40" t="str">
            <v>EXE</v>
          </cell>
        </row>
        <row r="41">
          <cell r="I41" t="str">
            <v>EXE</v>
          </cell>
        </row>
        <row r="42">
          <cell r="I42" t="str">
            <v>СФП Football.By</v>
          </cell>
        </row>
        <row r="43">
          <cell r="I43" t="str">
            <v>СФП Football.By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50">
          <cell r="I50" t="str">
            <v>Профессионалы прогноза</v>
          </cell>
        </row>
        <row r="51">
          <cell r="I51" t="str">
            <v>Профессионалы прогноза</v>
          </cell>
        </row>
        <row r="52">
          <cell r="I52" t="str">
            <v>Профессионалы прогноза</v>
          </cell>
        </row>
        <row r="53">
          <cell r="I53" t="str">
            <v>Профессионалы прогноза</v>
          </cell>
        </row>
        <row r="54">
          <cell r="I54" t="str">
            <v>Профессионалы прогноза</v>
          </cell>
        </row>
        <row r="55">
          <cell r="I55" t="str">
            <v>Профессионалы прогноза</v>
          </cell>
        </row>
        <row r="56">
          <cell r="I56" t="str">
            <v>Профессионалы прогноза</v>
          </cell>
        </row>
        <row r="57">
          <cell r="I57" t="str">
            <v>Профессионалы прогноза</v>
          </cell>
        </row>
        <row r="58">
          <cell r="I58" t="str">
            <v> АСП "Погоня"</v>
          </cell>
        </row>
        <row r="59">
          <cell r="I59" t="str">
            <v> АСП "Погоня"</v>
          </cell>
        </row>
        <row r="60">
          <cell r="I60" t="str">
            <v> АСП "Погоня"</v>
          </cell>
        </row>
        <row r="61">
          <cell r="I61" t="str">
            <v> АСП "Погоня"</v>
          </cell>
        </row>
        <row r="62">
          <cell r="I62" t="str">
            <v> АСП "Погоня"</v>
          </cell>
        </row>
        <row r="63">
          <cell r="I63" t="str">
            <v> АСП "Погоня"</v>
          </cell>
        </row>
        <row r="64">
          <cell r="I64" t="str">
            <v> АСП "Погоня"</v>
          </cell>
        </row>
        <row r="65">
          <cell r="I65" t="str">
            <v> АСП "Погоня"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A74"/>
  <sheetViews>
    <sheetView tabSelected="1" zoomScale="85" zoomScaleNormal="85" zoomScalePageLayoutView="0" workbookViewId="0" topLeftCell="A1">
      <selection activeCell="AD8" sqref="AD8"/>
    </sheetView>
  </sheetViews>
  <sheetFormatPr defaultColWidth="9.00390625" defaultRowHeight="13.5" customHeight="1"/>
  <cols>
    <col min="2" max="2" width="7.125" style="90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9"/>
      <c r="N1" s="1"/>
      <c r="O1" s="1"/>
      <c r="P1" s="1"/>
      <c r="Z1" s="1"/>
      <c r="AA1" s="1"/>
    </row>
    <row r="2" spans="2:27" ht="13.5" customHeight="1" thickBot="1">
      <c r="B2" s="3" t="str">
        <f>CONCATENATE("[center][b][color=#FF0000][u][size=4]",N2," ",CHAR(150)," ",U2,"[/u] ",C14,":",G14," (",C16,"-",G16,")[/size][/color][/b][/center]")</f>
        <v>[center][b][color=#FF0000][u][size=4]Профессионалы прогноза – Космос[/u] 0:0 (0-0)[/size][/color][/b][/center]</v>
      </c>
      <c r="C2" s="120" t="s">
        <v>5</v>
      </c>
      <c r="D2" s="120"/>
      <c r="E2" s="120"/>
      <c r="F2" s="120"/>
      <c r="G2" s="121"/>
      <c r="H2" s="63"/>
      <c r="I2" s="35"/>
      <c r="J2" s="35"/>
      <c r="K2" s="35"/>
      <c r="L2" s="36"/>
      <c r="M2" s="88"/>
      <c r="N2" s="122" t="s">
        <v>23</v>
      </c>
      <c r="O2" s="123"/>
      <c r="P2" s="124"/>
      <c r="Q2" s="94"/>
      <c r="R2" s="95"/>
      <c r="S2" s="95"/>
      <c r="T2" s="96"/>
      <c r="U2" s="122" t="s">
        <v>51</v>
      </c>
      <c r="V2" s="123"/>
      <c r="W2" s="124"/>
      <c r="X2" s="35"/>
      <c r="Y2" s="35"/>
      <c r="Z2" s="38"/>
      <c r="AA2" s="39"/>
    </row>
    <row r="3" spans="2:27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25" t="s">
        <v>6</v>
      </c>
      <c r="D3" s="126"/>
      <c r="E3" s="126"/>
      <c r="F3" s="126"/>
      <c r="G3" s="127"/>
      <c r="H3" s="72" t="s">
        <v>7</v>
      </c>
      <c r="I3" s="73"/>
      <c r="J3" s="73"/>
      <c r="K3" s="41"/>
      <c r="L3" s="49"/>
      <c r="M3" s="128" t="s">
        <v>10</v>
      </c>
      <c r="N3" s="122" t="s">
        <v>28</v>
      </c>
      <c r="O3" s="123"/>
      <c r="P3" s="124"/>
      <c r="Q3" s="92"/>
      <c r="R3" s="93"/>
      <c r="S3" s="93"/>
      <c r="T3" s="93"/>
      <c r="U3" s="122" t="s">
        <v>52</v>
      </c>
      <c r="V3" s="123"/>
      <c r="W3" s="124"/>
      <c r="X3" s="35"/>
      <c r="Y3" s="35"/>
      <c r="Z3" s="110" t="str">
        <f>IF(LEN(N3)=0," ",N3)</f>
        <v>aks</v>
      </c>
      <c r="AA3" s="111" t="str">
        <f>IF(LEN(U3)=0," ",U3)</f>
        <v>Ведьмак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31" t="s">
        <v>0</v>
      </c>
      <c r="D4" s="132"/>
      <c r="E4" s="132"/>
      <c r="F4" s="132"/>
      <c r="G4" s="133"/>
      <c r="H4" s="55" t="s">
        <v>7</v>
      </c>
      <c r="I4" s="134" t="s">
        <v>8</v>
      </c>
      <c r="J4" s="135"/>
      <c r="K4" s="48"/>
      <c r="L4" s="48"/>
      <c r="M4" s="129"/>
      <c r="N4" s="136" t="s">
        <v>0</v>
      </c>
      <c r="O4" s="136"/>
      <c r="P4" s="137"/>
      <c r="Q4" s="99" t="s">
        <v>13</v>
      </c>
      <c r="R4" s="138" t="s">
        <v>9</v>
      </c>
      <c r="S4" s="139"/>
      <c r="T4" s="99" t="s">
        <v>13</v>
      </c>
      <c r="U4" s="136" t="s">
        <v>0</v>
      </c>
      <c r="V4" s="136"/>
      <c r="W4" s="137"/>
      <c r="X4" s="40"/>
      <c r="Y4" s="41"/>
      <c r="Z4" s="140" t="s">
        <v>3</v>
      </c>
      <c r="AA4" s="141"/>
    </row>
    <row r="5" spans="2:27" ht="13.5" customHeight="1">
      <c r="B5" s="3" t="str">
        <f>IF(L5=0,IF(X5=0,CONCATENATE(C5," - матч перенесен"),CONCATENATE(C5," - ",I5,":",J5)),C5)</f>
        <v>Германия - Австрия</v>
      </c>
      <c r="C5" s="142" t="s">
        <v>57</v>
      </c>
      <c r="D5" s="143"/>
      <c r="E5" s="143"/>
      <c r="F5" s="143"/>
      <c r="G5" s="144"/>
      <c r="H5" s="55"/>
      <c r="I5" s="23"/>
      <c r="J5" s="27"/>
      <c r="K5" s="51"/>
      <c r="L5" s="22">
        <f>IF(OR(LEN(I5)=0,LEN(J5)=0),1,0)</f>
        <v>1</v>
      </c>
      <c r="M5" s="129"/>
      <c r="N5" s="23">
        <v>9</v>
      </c>
      <c r="O5" s="8">
        <v>2</v>
      </c>
      <c r="P5" s="9">
        <v>1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23">
        <v>9</v>
      </c>
      <c r="V5" s="8">
        <v>2</v>
      </c>
      <c r="W5" s="9">
        <v>1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108">
        <f>SUM(R5:R7,R9:R11)</f>
        <v>0</v>
      </c>
      <c r="AA5" s="109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Северная Ирландия - Сербия</v>
      </c>
      <c r="C6" s="142" t="s">
        <v>58</v>
      </c>
      <c r="D6" s="143"/>
      <c r="E6" s="143"/>
      <c r="F6" s="143"/>
      <c r="G6" s="144"/>
      <c r="H6" s="55"/>
      <c r="I6" s="8"/>
      <c r="J6" s="24"/>
      <c r="K6" s="52"/>
      <c r="L6" s="5">
        <f>IF(OR(LEN(I6)=0,LEN(J6)=0),1,0)</f>
        <v>1</v>
      </c>
      <c r="M6" s="129"/>
      <c r="N6" s="8">
        <v>3</v>
      </c>
      <c r="O6" s="8">
        <v>4</v>
      </c>
      <c r="P6" s="9">
        <v>8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8">
        <v>6</v>
      </c>
      <c r="V6" s="8">
        <v>5</v>
      </c>
      <c r="W6" s="9">
        <v>7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0" t="s">
        <v>4</v>
      </c>
      <c r="AA6" s="141"/>
    </row>
    <row r="7" spans="2:27" ht="13.5" customHeight="1" thickBot="1">
      <c r="B7" s="3" t="str">
        <f>IF(L7=0,IF(X7=0,CONCATENATE(C7," - матч перенесен"),CONCATENATE(C7," - ",I7,":",J7)),C7)</f>
        <v>Шотландия - Чехия</v>
      </c>
      <c r="C7" s="142" t="s">
        <v>59</v>
      </c>
      <c r="D7" s="143"/>
      <c r="E7" s="143"/>
      <c r="F7" s="143"/>
      <c r="G7" s="144"/>
      <c r="H7" s="55"/>
      <c r="I7" s="28"/>
      <c r="J7" s="29"/>
      <c r="K7" s="53"/>
      <c r="L7" s="19">
        <f>IF(OR(LEN(I7)=0,LEN(J7)=0),1,0)</f>
        <v>1</v>
      </c>
      <c r="M7" s="129"/>
      <c r="N7" s="8">
        <v>5</v>
      </c>
      <c r="O7" s="8">
        <v>7</v>
      </c>
      <c r="P7" s="9">
        <v>6</v>
      </c>
      <c r="Q7" s="10" t="str">
        <f>IF(X7=0,0,IF(X7=1,N7,IF(X7=2,O7,IF(X7=3,P7," "))))</f>
        <v> </v>
      </c>
      <c r="R7" s="97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8">
        <v>3</v>
      </c>
      <c r="V7" s="8">
        <v>4</v>
      </c>
      <c r="W7" s="9">
        <v>8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08">
        <f>IF(Z5-AA5&gt;0,Z5-AA5,0)</f>
        <v>0</v>
      </c>
      <c r="AA7" s="109">
        <f>IF(Z5-AA5&lt;0,AA5-Z5,0)</f>
        <v>0</v>
      </c>
    </row>
    <row r="8" spans="2:27" ht="13.5" customHeight="1" thickBot="1">
      <c r="B8" s="3" t="s">
        <v>12</v>
      </c>
      <c r="C8" s="131" t="s">
        <v>1</v>
      </c>
      <c r="D8" s="132"/>
      <c r="E8" s="132"/>
      <c r="F8" s="132"/>
      <c r="G8" s="133"/>
      <c r="H8" s="55" t="s">
        <v>7</v>
      </c>
      <c r="I8" s="30"/>
      <c r="J8" s="31"/>
      <c r="K8" s="54"/>
      <c r="L8" s="6">
        <f>SUM(L5:L7,L9:L11)</f>
        <v>6</v>
      </c>
      <c r="M8" s="129"/>
      <c r="N8" s="145" t="s">
        <v>1</v>
      </c>
      <c r="O8" s="145"/>
      <c r="P8" s="146"/>
      <c r="Q8" s="21"/>
      <c r="R8" s="98"/>
      <c r="S8" s="91"/>
      <c r="T8" s="21"/>
      <c r="U8" s="145" t="s">
        <v>1</v>
      </c>
      <c r="V8" s="145"/>
      <c r="W8" s="146"/>
      <c r="X8" s="42"/>
      <c r="Y8" s="43"/>
      <c r="Z8" s="147" t="s">
        <v>14</v>
      </c>
      <c r="AA8" s="148"/>
    </row>
    <row r="9" spans="2:27" ht="13.5" customHeight="1">
      <c r="B9" s="3" t="str">
        <f>IF(L9=0,IF(X9=0,CONCATENATE(C9," - матч перенесен"),CONCATENATE(C9," - ",I9,":",J9)),C9)</f>
        <v>Россия - Ирландия</v>
      </c>
      <c r="C9" s="142" t="s">
        <v>60</v>
      </c>
      <c r="D9" s="143"/>
      <c r="E9" s="143"/>
      <c r="F9" s="143"/>
      <c r="G9" s="144"/>
      <c r="H9" s="55"/>
      <c r="I9" s="23"/>
      <c r="J9" s="24"/>
      <c r="K9" s="52"/>
      <c r="L9" s="22">
        <f>IF(OR(LEN(I9)=0,LEN(J9)=0),1,0)</f>
        <v>1</v>
      </c>
      <c r="M9" s="129"/>
      <c r="N9" s="8">
        <v>9</v>
      </c>
      <c r="O9" s="8">
        <v>2</v>
      </c>
      <c r="P9" s="9">
        <v>1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8">
        <v>9</v>
      </c>
      <c r="V9" s="8">
        <v>2</v>
      </c>
      <c r="W9" s="9">
        <v>1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108">
        <f>SUM(Q5:Q7,Q9:Q11)</f>
        <v>0</v>
      </c>
      <c r="AA9" s="109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Румыния - Франция</v>
      </c>
      <c r="C10" s="142" t="s">
        <v>61</v>
      </c>
      <c r="D10" s="143"/>
      <c r="E10" s="143"/>
      <c r="F10" s="143"/>
      <c r="G10" s="144"/>
      <c r="H10" s="55"/>
      <c r="I10" s="23"/>
      <c r="J10" s="24"/>
      <c r="K10" s="52"/>
      <c r="L10" s="5">
        <f>IF(OR(LEN(I10)=0,LEN(J10)=0),1,0)</f>
        <v>1</v>
      </c>
      <c r="M10" s="129"/>
      <c r="N10" s="8">
        <v>3</v>
      </c>
      <c r="O10" s="8">
        <v>4</v>
      </c>
      <c r="P10" s="9">
        <v>8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8">
        <v>4</v>
      </c>
      <c r="V10" s="8">
        <v>7</v>
      </c>
      <c r="W10" s="9">
        <v>8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2"/>
      <c r="AA10" s="113"/>
    </row>
    <row r="11" spans="2:27" ht="13.5" customHeight="1" thickBot="1">
      <c r="B11" s="3" t="str">
        <f>IF(L11=0,IF(X11=0,CONCATENATE(C11," - матч перенесен"),CONCATENATE(C11," - ",I11,":",J11)),C11)</f>
        <v>Босния и Гецеговина - Беларусь</v>
      </c>
      <c r="C11" s="149" t="s">
        <v>62</v>
      </c>
      <c r="D11" s="150"/>
      <c r="E11" s="150"/>
      <c r="F11" s="150"/>
      <c r="G11" s="151"/>
      <c r="H11" s="55"/>
      <c r="I11" s="25"/>
      <c r="J11" s="26"/>
      <c r="K11" s="51"/>
      <c r="L11" s="19">
        <f>IF(OR(LEN(I11)=0,LEN(J11)=0),1,0)</f>
        <v>1</v>
      </c>
      <c r="M11" s="129"/>
      <c r="N11" s="8">
        <v>7</v>
      </c>
      <c r="O11" s="8">
        <v>6</v>
      </c>
      <c r="P11" s="9">
        <v>5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8">
        <v>5</v>
      </c>
      <c r="V11" s="8">
        <v>6</v>
      </c>
      <c r="W11" s="9">
        <v>3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6"/>
      <c r="AA11" s="47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[color=#FF0000][u]aks – Ведьмак[/u] 0:0 [/color] (разница 0:0) (0-0)[/b]</v>
      </c>
      <c r="C12" s="152" t="str">
        <f>IF(LEN(N2)=0," ",N2)</f>
        <v>Профессионалы прогноза</v>
      </c>
      <c r="D12" s="153"/>
      <c r="E12" s="153"/>
      <c r="F12" s="153"/>
      <c r="G12" s="81" t="str">
        <f>IF(LEN(U2)=0," ",U2)</f>
        <v>Космос</v>
      </c>
      <c r="H12" s="64"/>
      <c r="I12" s="41"/>
      <c r="J12" s="41"/>
      <c r="K12" s="41"/>
      <c r="L12" s="65"/>
      <c r="M12" s="129"/>
      <c r="N12" s="154" t="s">
        <v>24</v>
      </c>
      <c r="O12" s="155"/>
      <c r="P12" s="156"/>
      <c r="Q12" s="37"/>
      <c r="R12" s="37"/>
      <c r="S12" s="37"/>
      <c r="T12" s="37"/>
      <c r="U12" s="154" t="s">
        <v>54</v>
      </c>
      <c r="V12" s="155"/>
      <c r="W12" s="156"/>
      <c r="X12" s="61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1"/>
      <c r="Z12" s="110" t="str">
        <f>IF(LEN(N12)=0," ",N12)</f>
        <v>Alfred61</v>
      </c>
      <c r="AA12" s="111" t="str">
        <f>IF(LEN(U12)=0," ",U12)</f>
        <v>buffoni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aks
1 тайм:[/b]
1. 9-2-1
2. 3-4-8
3. 5-7-6</v>
      </c>
      <c r="C13" s="157" t="s">
        <v>2</v>
      </c>
      <c r="D13" s="158"/>
      <c r="E13" s="158"/>
      <c r="F13" s="158"/>
      <c r="G13" s="159"/>
      <c r="H13" s="67"/>
      <c r="I13" s="56"/>
      <c r="J13" s="56"/>
      <c r="K13" s="56"/>
      <c r="L13" s="50"/>
      <c r="M13" s="129"/>
      <c r="N13" s="136" t="s">
        <v>0</v>
      </c>
      <c r="O13" s="136"/>
      <c r="P13" s="137"/>
      <c r="Q13" s="99" t="s">
        <v>13</v>
      </c>
      <c r="R13" s="138" t="s">
        <v>9</v>
      </c>
      <c r="S13" s="139"/>
      <c r="T13" s="99" t="s">
        <v>13</v>
      </c>
      <c r="U13" s="136" t="s">
        <v>0</v>
      </c>
      <c r="V13" s="136"/>
      <c r="W13" s="137"/>
      <c r="X13" s="62"/>
      <c r="Y13" s="56"/>
      <c r="Z13" s="140" t="s">
        <v>3</v>
      </c>
      <c r="AA13" s="141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9-2-1
5. 3-4-8
6. 7-6-5</v>
      </c>
      <c r="C14" s="160">
        <f>SUM(Z7,Z16,Z25,Z34)</f>
        <v>0</v>
      </c>
      <c r="D14" s="161"/>
      <c r="E14" s="161"/>
      <c r="F14" s="161"/>
      <c r="G14" s="81">
        <f>SUM(AA7,AA16,AA25,AA34)</f>
        <v>0</v>
      </c>
      <c r="H14" s="67"/>
      <c r="I14" s="56"/>
      <c r="J14" s="56"/>
      <c r="K14" s="56"/>
      <c r="L14" s="50"/>
      <c r="M14" s="129"/>
      <c r="N14" s="118">
        <v>9</v>
      </c>
      <c r="O14" s="119">
        <v>2</v>
      </c>
      <c r="P14" s="119">
        <v>1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8">
        <v>9</v>
      </c>
      <c r="V14" s="8">
        <v>4</v>
      </c>
      <c r="W14" s="9">
        <v>1</v>
      </c>
      <c r="X14" s="33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108">
        <f>SUM(R14:R16,R18:R20)</f>
        <v>0</v>
      </c>
      <c r="AA14" s="109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Ведьмак
1 тайм:[/b]
1. 9-2-1
2. 6-5-7
3. 3-4-8</v>
      </c>
      <c r="C15" s="157" t="s">
        <v>14</v>
      </c>
      <c r="D15" s="158"/>
      <c r="E15" s="158"/>
      <c r="F15" s="158"/>
      <c r="G15" s="159"/>
      <c r="H15" s="68"/>
      <c r="I15" s="66"/>
      <c r="J15" s="66"/>
      <c r="K15" s="66"/>
      <c r="L15" s="69"/>
      <c r="M15" s="129"/>
      <c r="N15" s="119">
        <v>3</v>
      </c>
      <c r="O15" s="119">
        <v>4</v>
      </c>
      <c r="P15" s="119">
        <v>8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8">
        <v>6</v>
      </c>
      <c r="V15" s="8">
        <v>5</v>
      </c>
      <c r="W15" s="9">
        <v>7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0" t="s">
        <v>4</v>
      </c>
      <c r="AA15" s="141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9-2-1
5. 4-7-8
6. 5-6-3</v>
      </c>
      <c r="C16" s="160">
        <f>SUM(Z9,Z18,Z27,Z36)</f>
        <v>0</v>
      </c>
      <c r="D16" s="161"/>
      <c r="E16" s="161"/>
      <c r="F16" s="161"/>
      <c r="G16" s="81">
        <f>SUM(AA9,AA18,AA27,AA36)</f>
        <v>0</v>
      </c>
      <c r="H16" s="71"/>
      <c r="I16" s="70"/>
      <c r="J16" s="70"/>
      <c r="K16" s="70"/>
      <c r="L16" s="70"/>
      <c r="M16" s="129"/>
      <c r="N16" s="119">
        <v>7</v>
      </c>
      <c r="O16" s="119">
        <v>5</v>
      </c>
      <c r="P16" s="119">
        <v>6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8">
        <v>3</v>
      </c>
      <c r="V16" s="8">
        <v>2</v>
      </c>
      <c r="W16" s="9">
        <v>8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08">
        <f>IF(Z14-AA14&gt;0,Z14-AA14,0)</f>
        <v>0</v>
      </c>
      <c r="AA16" s="109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[color=#FF0000][u]Alfred61 – buffoni[/u] 0:0 [/color] (разница 0:0) (0-0)[/b]</v>
      </c>
      <c r="C17" s="70" t="s">
        <v>7</v>
      </c>
      <c r="D17" s="70"/>
      <c r="E17" s="70"/>
      <c r="F17" s="70"/>
      <c r="G17" s="70"/>
      <c r="H17" s="71"/>
      <c r="I17" s="70"/>
      <c r="J17" s="70"/>
      <c r="K17" s="70"/>
      <c r="L17" s="70"/>
      <c r="M17" s="129"/>
      <c r="N17" s="162" t="s">
        <v>1</v>
      </c>
      <c r="O17" s="145"/>
      <c r="P17" s="146"/>
      <c r="Q17" s="21"/>
      <c r="R17" s="98"/>
      <c r="S17" s="91"/>
      <c r="T17" s="21"/>
      <c r="U17" s="145" t="s">
        <v>1</v>
      </c>
      <c r="V17" s="145"/>
      <c r="W17" s="146"/>
      <c r="X17" s="32"/>
      <c r="Y17" s="17"/>
      <c r="Z17" s="147" t="s">
        <v>14</v>
      </c>
      <c r="AA17" s="148"/>
    </row>
    <row r="18" spans="1:27" ht="13.5" customHeigh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Alfred61
1 тайм:[/b]
1. 9-2-1
2. 3-4-8
3. 7-5-6</v>
      </c>
      <c r="C18" s="56" t="s">
        <v>7</v>
      </c>
      <c r="D18" s="56"/>
      <c r="E18" s="56"/>
      <c r="F18" s="56"/>
      <c r="G18" s="56"/>
      <c r="H18" s="56"/>
      <c r="I18" s="56"/>
      <c r="J18" s="56"/>
      <c r="K18" s="56"/>
      <c r="L18" s="56"/>
      <c r="M18" s="129"/>
      <c r="N18" s="119">
        <v>8</v>
      </c>
      <c r="O18" s="119">
        <v>4</v>
      </c>
      <c r="P18" s="119">
        <v>2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8">
        <v>3</v>
      </c>
      <c r="V18" s="8">
        <v>2</v>
      </c>
      <c r="W18" s="9">
        <v>5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108">
        <f>SUM(Q14:Q16,Q18:Q20)</f>
        <v>0</v>
      </c>
      <c r="AA18" s="109">
        <f>SUM(T14:T16,T18:T20)</f>
        <v>0</v>
      </c>
    </row>
    <row r="19" spans="1:27" ht="13.5" customHeight="1">
      <c r="A19" s="15"/>
      <c r="B19" s="3" t="str">
        <f>CONCATENATE("[b]2 тайм:[/b]",CHAR(10),"4. ",N18,"-",O18,"-",P18,CHAR(10),"5. ",N19,"-",O19,"-",P19,CHAR(10),"6. ",N20,"-",O20,"-",P20)</f>
        <v>[b]2 тайм:[/b]
4. 8-4-2
5. 3-6-7
6. 9-5-1</v>
      </c>
      <c r="C19" s="56" t="s">
        <v>7</v>
      </c>
      <c r="D19" s="56"/>
      <c r="E19" s="56"/>
      <c r="F19" s="56"/>
      <c r="G19" s="56"/>
      <c r="H19" s="56"/>
      <c r="I19" s="56"/>
      <c r="J19" s="56"/>
      <c r="K19" s="56"/>
      <c r="L19" s="56"/>
      <c r="M19" s="129"/>
      <c r="N19" s="119">
        <v>3</v>
      </c>
      <c r="O19" s="119">
        <v>6</v>
      </c>
      <c r="P19" s="119">
        <v>7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8">
        <v>6</v>
      </c>
      <c r="V19" s="8">
        <v>8</v>
      </c>
      <c r="W19" s="9">
        <v>9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6"/>
      <c r="AA19" s="57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buffoni
1 тайм:[/b]
1. 9-4-1
2. 6-5-7
3. 3-2-8</v>
      </c>
      <c r="C20" s="56" t="s">
        <v>7</v>
      </c>
      <c r="D20" s="56"/>
      <c r="E20" s="56"/>
      <c r="F20" s="56"/>
      <c r="G20" s="56"/>
      <c r="H20" s="56"/>
      <c r="I20" s="56"/>
      <c r="J20" s="56"/>
      <c r="K20" s="56"/>
      <c r="L20" s="56"/>
      <c r="M20" s="129"/>
      <c r="N20" s="119">
        <v>9</v>
      </c>
      <c r="O20" s="119">
        <v>5</v>
      </c>
      <c r="P20" s="119">
        <v>1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14">
        <v>7</v>
      </c>
      <c r="V20" s="8">
        <v>1</v>
      </c>
      <c r="W20" s="9">
        <v>4</v>
      </c>
      <c r="X20" s="34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8"/>
      <c r="AA20" s="59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3-2-5
5. 6-8-9
6. 7-1-4</v>
      </c>
      <c r="C21" s="56" t="s">
        <v>7</v>
      </c>
      <c r="D21" s="56"/>
      <c r="E21" s="56"/>
      <c r="F21" s="56"/>
      <c r="G21" s="56"/>
      <c r="H21" s="56"/>
      <c r="I21" s="56"/>
      <c r="J21" s="56"/>
      <c r="K21" s="56"/>
      <c r="L21" s="56"/>
      <c r="M21" s="129"/>
      <c r="N21" s="154" t="s">
        <v>25</v>
      </c>
      <c r="O21" s="155"/>
      <c r="P21" s="156"/>
      <c r="Q21" s="37"/>
      <c r="R21" s="37"/>
      <c r="S21" s="37"/>
      <c r="T21" s="37"/>
      <c r="U21" s="154" t="s">
        <v>55</v>
      </c>
      <c r="V21" s="155"/>
      <c r="W21" s="156"/>
      <c r="X21" s="56"/>
      <c r="Y21" s="56"/>
      <c r="Z21" s="110" t="str">
        <f>IF(LEN(N21)=0," ",N21)</f>
        <v>ESI2607</v>
      </c>
      <c r="AA21" s="111" t="str">
        <f>IF(LEN(U21)=0," ",U21)</f>
        <v>LordSinneR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[color=#FF0000][u]ESI2607 – LordSinneR[/u] 0:0 [/color] (разница 0:0) (0-0)[/b]</v>
      </c>
      <c r="C22" s="56" t="s">
        <v>7</v>
      </c>
      <c r="D22" s="56"/>
      <c r="E22" s="56"/>
      <c r="F22" s="56"/>
      <c r="G22" s="56"/>
      <c r="H22" s="56"/>
      <c r="I22" s="56"/>
      <c r="J22" s="56"/>
      <c r="K22" s="56"/>
      <c r="L22" s="56"/>
      <c r="M22" s="129"/>
      <c r="N22" s="136" t="s">
        <v>0</v>
      </c>
      <c r="O22" s="136"/>
      <c r="P22" s="137"/>
      <c r="Q22" s="99" t="s">
        <v>13</v>
      </c>
      <c r="R22" s="138" t="s">
        <v>9</v>
      </c>
      <c r="S22" s="139"/>
      <c r="T22" s="99" t="s">
        <v>13</v>
      </c>
      <c r="U22" s="136" t="s">
        <v>0</v>
      </c>
      <c r="V22" s="136"/>
      <c r="W22" s="137"/>
      <c r="X22" s="56"/>
      <c r="Y22" s="56"/>
      <c r="Z22" s="140" t="s">
        <v>3</v>
      </c>
      <c r="AA22" s="141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ESI2607
1 тайм:[/b]
1. 9-1-2
2. 3-6-7
3. 5-8-4</v>
      </c>
      <c r="C23" s="56" t="s">
        <v>7</v>
      </c>
      <c r="D23" s="56"/>
      <c r="E23" s="56"/>
      <c r="F23" s="56"/>
      <c r="G23" s="56"/>
      <c r="H23" s="56"/>
      <c r="I23" s="56"/>
      <c r="J23" s="56"/>
      <c r="K23" s="56"/>
      <c r="L23" s="56"/>
      <c r="M23" s="129"/>
      <c r="N23" s="118">
        <v>9</v>
      </c>
      <c r="O23" s="119">
        <v>1</v>
      </c>
      <c r="P23" s="119">
        <v>2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8">
        <v>9</v>
      </c>
      <c r="V23" s="8">
        <v>3</v>
      </c>
      <c r="W23" s="9">
        <v>1</v>
      </c>
      <c r="X23" s="33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108">
        <f>SUM(R23:R25,R27:R29)</f>
        <v>0</v>
      </c>
      <c r="AA23" s="109">
        <f>SUM(S23:S25,S27:S29)</f>
        <v>0</v>
      </c>
    </row>
    <row r="24" spans="1:27" ht="13.5" customHeight="1">
      <c r="A24" s="15"/>
      <c r="B24" s="3" t="str">
        <f>CONCATENATE("[b]2 тайм:[/b]",CHAR(10),"4. ",N27,"-",O27,"-",P27,CHAR(10),"5. ",N28,"-",O28,"-",P28,CHAR(10),"6. ",N29,"-",O29,"-",P29)</f>
        <v>[b]2 тайм:[/b]
4. 9-3-1
5. 2-6-8
6. 5-7-4</v>
      </c>
      <c r="C24" s="56" t="s">
        <v>7</v>
      </c>
      <c r="D24" s="56"/>
      <c r="E24" s="56"/>
      <c r="F24" s="56"/>
      <c r="G24" s="56"/>
      <c r="H24" s="56"/>
      <c r="I24" s="56"/>
      <c r="J24" s="56"/>
      <c r="K24" s="56"/>
      <c r="L24" s="56"/>
      <c r="M24" s="129"/>
      <c r="N24" s="119">
        <v>3</v>
      </c>
      <c r="O24" s="119">
        <v>6</v>
      </c>
      <c r="P24" s="119">
        <v>7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8">
        <v>7</v>
      </c>
      <c r="V24" s="8">
        <v>5</v>
      </c>
      <c r="W24" s="9">
        <v>6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0" t="s">
        <v>4</v>
      </c>
      <c r="AA24" s="141"/>
    </row>
    <row r="25" spans="1:27" ht="13.5" customHeight="1" thickBot="1">
      <c r="A25" s="15"/>
      <c r="B25" s="3" t="str">
        <f>CONCATENATE(CHAR(10),"[b]Прогноз от: ",U21,CHAR(10),"1 тайм:[/b]",CHAR(10),"1. ",U23,"-",V23,"-",W23,CHAR(10),"2. ",U24,"-",V24,"-",W24,CHAR(10),"3. ",U25,"-",V25,"-",W25)</f>
        <v>
[b]Прогноз от: LordSinneR
1 тайм:[/b]
1. 9-3-1
2. 7-5-6
3. 2-4-8</v>
      </c>
      <c r="C25" s="56" t="s">
        <v>7</v>
      </c>
      <c r="D25" s="56"/>
      <c r="E25" s="56"/>
      <c r="F25" s="56"/>
      <c r="G25" s="56"/>
      <c r="H25" s="56"/>
      <c r="I25" s="56"/>
      <c r="J25" s="56"/>
      <c r="K25" s="56"/>
      <c r="L25" s="56"/>
      <c r="M25" s="129"/>
      <c r="N25" s="119">
        <v>5</v>
      </c>
      <c r="O25" s="119">
        <v>8</v>
      </c>
      <c r="P25" s="119">
        <v>4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8">
        <v>2</v>
      </c>
      <c r="V25" s="8">
        <v>4</v>
      </c>
      <c r="W25" s="9">
        <v>8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08">
        <f>IF(Z23-AA23&gt;0,Z23-AA23,0)</f>
        <v>0</v>
      </c>
      <c r="AA25" s="109">
        <f>IF(Z23-AA23&lt;0,AA23-Z23,0)</f>
        <v>0</v>
      </c>
    </row>
    <row r="26" spans="1:27" ht="13.5" customHeight="1" thickBot="1">
      <c r="A26" s="15"/>
      <c r="B26" s="3" t="str">
        <f>CONCATENATE("[b]2 тайм:[/b]",CHAR(10),"4. ",U27,"-",V27,"-",W27,CHAR(10),"5. ",U28,"-",V28,"-",W28,CHAR(10),"6. ",U29,"-",V29,"-",W29)</f>
        <v>[b]2 тайм:[/b]
4. 7-6-3
5. 1-4-9
6. 2-5-8</v>
      </c>
      <c r="C26" s="56" t="s">
        <v>7</v>
      </c>
      <c r="D26" s="56"/>
      <c r="E26" s="56"/>
      <c r="F26" s="56"/>
      <c r="G26" s="56"/>
      <c r="H26" s="56"/>
      <c r="I26" s="56"/>
      <c r="J26" s="56"/>
      <c r="K26" s="56"/>
      <c r="L26" s="56"/>
      <c r="M26" s="129"/>
      <c r="N26" s="162" t="s">
        <v>1</v>
      </c>
      <c r="O26" s="145"/>
      <c r="P26" s="146"/>
      <c r="Q26" s="21"/>
      <c r="R26" s="98"/>
      <c r="S26" s="91"/>
      <c r="T26" s="21"/>
      <c r="U26" s="145" t="s">
        <v>1</v>
      </c>
      <c r="V26" s="145"/>
      <c r="W26" s="146"/>
      <c r="X26" s="42"/>
      <c r="Y26" s="43"/>
      <c r="Z26" s="147" t="s">
        <v>14</v>
      </c>
      <c r="AA26" s="148"/>
    </row>
    <row r="27" spans="1:27" ht="13.5" customHeight="1">
      <c r="A27" s="15"/>
      <c r="B27" s="3" t="str">
        <f>CONCATENATE(CHAR(10),"[b]Линия 4. [color=#FF0000][u]",Z30," ",CHAR(150)," ",AA30,"[/u] ",Z32,":",AA32," [/color] (разница ",Z34,":",AA34,") (",Z36,"-",AA36,")[/b]")</f>
        <v>
[b]Линия 4. [color=#FF0000][u]amelin – KP0}{@[/u] 0:0 [/color] (разница 0:0) (0-0)[/b]</v>
      </c>
      <c r="C27" s="56" t="s">
        <v>7</v>
      </c>
      <c r="D27" s="56"/>
      <c r="E27" s="56"/>
      <c r="F27" s="56"/>
      <c r="G27" s="56"/>
      <c r="H27" s="56"/>
      <c r="I27" s="56"/>
      <c r="J27" s="56"/>
      <c r="K27" s="56"/>
      <c r="L27" s="56"/>
      <c r="M27" s="129"/>
      <c r="N27" s="119">
        <v>9</v>
      </c>
      <c r="O27" s="119">
        <v>3</v>
      </c>
      <c r="P27" s="119">
        <v>1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8">
        <v>7</v>
      </c>
      <c r="V27" s="8">
        <v>6</v>
      </c>
      <c r="W27" s="9">
        <v>3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108">
        <f>SUM(Q23:Q25,Q27:Q29)</f>
        <v>0</v>
      </c>
      <c r="AA27" s="109">
        <f>SUM(T23:T25,T27:T29)</f>
        <v>0</v>
      </c>
    </row>
    <row r="28" spans="1:27" ht="13.5" customHeight="1">
      <c r="A28" s="15"/>
      <c r="B28" s="3" t="str">
        <f>CONCATENATE("[b]Прогноз от: ",N30,CHAR(10),"1 тайм:[/b]",CHAR(10),"1. ",N32,"-",O32,"-",P32,CHAR(10),"2. ",N33,"-",O33,"-",P33,CHAR(10),"3. ",N34,"-",O34,"-",P34)</f>
        <v>[b]Прогноз от: amelin
1 тайм:[/b]
1. 9-2-1
2. 3-4-8
3. 5-7-6</v>
      </c>
      <c r="C28" s="56" t="s">
        <v>7</v>
      </c>
      <c r="D28" s="56"/>
      <c r="E28" s="56"/>
      <c r="F28" s="56"/>
      <c r="G28" s="56"/>
      <c r="H28" s="56"/>
      <c r="I28" s="56"/>
      <c r="J28" s="56"/>
      <c r="K28" s="56"/>
      <c r="L28" s="56"/>
      <c r="M28" s="129"/>
      <c r="N28" s="119">
        <v>2</v>
      </c>
      <c r="O28" s="119">
        <v>6</v>
      </c>
      <c r="P28" s="119">
        <v>8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8">
        <v>1</v>
      </c>
      <c r="V28" s="8">
        <v>4</v>
      </c>
      <c r="W28" s="9">
        <v>9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6"/>
      <c r="AA28" s="57"/>
    </row>
    <row r="29" spans="1:27" ht="13.5" customHeight="1" thickBot="1">
      <c r="A29" s="15"/>
      <c r="B29" s="3" t="str">
        <f>CONCATENATE("[b]2 тайм:[/b]",CHAR(10),"4. ",N36,"-",O36,"-",P36,CHAR(10),"5. ",N37,"-",O37,"-",P37,CHAR(10),"6. ",N38,"-",O38,"-",P38)</f>
        <v>[b]2 тайм:[/b]
4. 8-5-3
5. 4-7-6
6. 9-2-1</v>
      </c>
      <c r="C29" s="56" t="s">
        <v>7</v>
      </c>
      <c r="D29" s="56"/>
      <c r="E29" s="56"/>
      <c r="F29" s="56"/>
      <c r="G29" s="56"/>
      <c r="H29" s="56"/>
      <c r="I29" s="56"/>
      <c r="J29" s="56"/>
      <c r="K29" s="56"/>
      <c r="L29" s="56"/>
      <c r="M29" s="129"/>
      <c r="N29" s="119">
        <v>5</v>
      </c>
      <c r="O29" s="119">
        <v>7</v>
      </c>
      <c r="P29" s="119">
        <v>4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8">
        <v>2</v>
      </c>
      <c r="V29" s="8">
        <v>5</v>
      </c>
      <c r="W29" s="9">
        <v>8</v>
      </c>
      <c r="X29" s="34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8"/>
      <c r="AA29" s="59"/>
    </row>
    <row r="30" spans="1:27" ht="13.5" customHeight="1" thickBot="1">
      <c r="A30" s="15"/>
      <c r="B30" s="3" t="str">
        <f>CONCATENATE(CHAR(10),"[b]Прогноз от: ",U30,CHAR(10),"1 тайм:[/b]",CHAR(10),"1. ",U32,"-",V32,"-",W32,CHAR(10),"2. ",U33,"-",V33,"-",W33,CHAR(10),"3. ",U34,"-",V34,"-",W34)</f>
        <v>
[b]Прогноз от: KP0}{@
1 тайм:[/b]
1. 9-2-1
2. 3-6-5
3. 4-8-7</v>
      </c>
      <c r="C30" s="56" t="s">
        <v>7</v>
      </c>
      <c r="D30" s="56"/>
      <c r="E30" s="56"/>
      <c r="F30" s="56"/>
      <c r="G30" s="56"/>
      <c r="H30" s="56"/>
      <c r="I30" s="56"/>
      <c r="J30" s="56"/>
      <c r="K30" s="56"/>
      <c r="L30" s="56"/>
      <c r="M30" s="129"/>
      <c r="N30" s="154" t="s">
        <v>26</v>
      </c>
      <c r="O30" s="155"/>
      <c r="P30" s="156"/>
      <c r="Q30" s="37"/>
      <c r="R30" s="37"/>
      <c r="S30" s="37"/>
      <c r="T30" s="37"/>
      <c r="U30" s="154" t="s">
        <v>56</v>
      </c>
      <c r="V30" s="155"/>
      <c r="W30" s="156"/>
      <c r="X30" s="56"/>
      <c r="Y30" s="56"/>
      <c r="Z30" s="110" t="str">
        <f>IF(LEN(N30)=0," ",N30)</f>
        <v>amelin</v>
      </c>
      <c r="AA30" s="111" t="str">
        <f>IF(LEN(U30)=0," ",U30)</f>
        <v>KP0}{@</v>
      </c>
    </row>
    <row r="31" spans="1:27" ht="13.5" customHeight="1" thickBot="1">
      <c r="A31" s="15"/>
      <c r="B31" s="3" t="str">
        <f>CONCATENATE("[b]2 тайм:[/b]",CHAR(10),"4. ",U36,"-",V36,"-",W36,CHAR(10),"5. ",U37,"-",V37,"-",W37,CHAR(10),"6. ",U38,"-",V38,"-",W38)</f>
        <v>[b]2 тайм:[/b]
4. 8-5-1
5. 2-3-9
6. 7-6-4</v>
      </c>
      <c r="C31" s="56" t="s">
        <v>7</v>
      </c>
      <c r="D31" s="56"/>
      <c r="E31" s="56"/>
      <c r="F31" s="56"/>
      <c r="G31" s="56"/>
      <c r="H31" s="56"/>
      <c r="I31" s="56"/>
      <c r="J31" s="56"/>
      <c r="K31" s="56"/>
      <c r="L31" s="56"/>
      <c r="M31" s="129"/>
      <c r="N31" s="136" t="s">
        <v>0</v>
      </c>
      <c r="O31" s="136"/>
      <c r="P31" s="137"/>
      <c r="Q31" s="99" t="s">
        <v>13</v>
      </c>
      <c r="R31" s="138" t="s">
        <v>9</v>
      </c>
      <c r="S31" s="139"/>
      <c r="T31" s="99" t="s">
        <v>13</v>
      </c>
      <c r="U31" s="136" t="s">
        <v>0</v>
      </c>
      <c r="V31" s="136"/>
      <c r="W31" s="137"/>
      <c r="X31" s="56"/>
      <c r="Y31" s="56"/>
      <c r="Z31" s="140" t="s">
        <v>3</v>
      </c>
      <c r="AA31" s="141"/>
    </row>
    <row r="32" spans="1:27" ht="13.5" customHeight="1">
      <c r="A32" s="15"/>
      <c r="B32" s="3" t="str">
        <f>IF(AND(OR(LEN(N39)=0,N39="Игрок 5"),OR(LEN(U39)=0,U39="Игрок 6"))," ",CONCATENATE(CHAR(10),"[u][b]Запасные[/b][/u]"))</f>
        <v>
[u][b]Запасные[/b][/u]</v>
      </c>
      <c r="C32" s="56" t="s">
        <v>7</v>
      </c>
      <c r="D32" s="56"/>
      <c r="E32" s="56"/>
      <c r="F32" s="56"/>
      <c r="G32" s="56"/>
      <c r="H32" s="56"/>
      <c r="I32" s="56"/>
      <c r="J32" s="56"/>
      <c r="K32" s="56"/>
      <c r="L32" s="56"/>
      <c r="M32" s="129"/>
      <c r="N32" s="118">
        <v>9</v>
      </c>
      <c r="O32" s="119">
        <v>2</v>
      </c>
      <c r="P32" s="119">
        <v>1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8">
        <v>9</v>
      </c>
      <c r="V32" s="8">
        <v>2</v>
      </c>
      <c r="W32" s="9">
        <v>1</v>
      </c>
      <c r="X32" s="33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108">
        <f>SUM(R32:R34,R36:R38)</f>
        <v>0</v>
      </c>
      <c r="AA32" s="109">
        <f>SUM(S32:S34,S36:S38)</f>
        <v>0</v>
      </c>
    </row>
    <row r="33" spans="1:27" ht="13.5" customHeight="1">
      <c r="A33" s="15"/>
      <c r="B33" s="3" t="str">
        <f>IF(OR(LEN(N39)=0,N39="Игрок 5")," ",CONCATENATE("[b]Прогноз от: ",N39," (",Z41,")",CHAR(10),"1 тайм:[/b]",CHAR(10),"1. ",N41,"-",O41,"-",P41,CHAR(10),"2. ",N42,"-",O42,"-",P42,CHAR(10),"3. ",N43,"-",O43,"-",P43))</f>
        <v>[b]Прогноз от: URSAlex (0)
1 тайм:[/b]
1. 9-2-1
2. 6-7-8
3. 5-4-3</v>
      </c>
      <c r="C33" s="56" t="s">
        <v>7</v>
      </c>
      <c r="D33" s="56"/>
      <c r="E33" s="56"/>
      <c r="F33" s="56"/>
      <c r="G33" s="56"/>
      <c r="H33" s="56"/>
      <c r="I33" s="56"/>
      <c r="J33" s="56"/>
      <c r="K33" s="56"/>
      <c r="L33" s="56"/>
      <c r="M33" s="129"/>
      <c r="N33" s="119">
        <v>3</v>
      </c>
      <c r="O33" s="119">
        <v>4</v>
      </c>
      <c r="P33" s="119">
        <v>8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8">
        <v>3</v>
      </c>
      <c r="V33" s="8">
        <v>6</v>
      </c>
      <c r="W33" s="9">
        <v>5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0" t="s">
        <v>4</v>
      </c>
      <c r="AA33" s="141"/>
    </row>
    <row r="34" spans="1:27" ht="13.5" customHeight="1" thickBot="1">
      <c r="A34" s="15"/>
      <c r="B34" s="3" t="str">
        <f>IF(OR(LEN(N39)=0,N39="Игрок 5")," ",CONCATENATE("[b]2 тайм:[/b]",CHAR(10),"4. ",N45,"-",O45,"-",P45,CHAR(10),"5. ",N46,"-",O46,"-",P46,CHAR(10),"6. ",N47,"-",O47,"-",P47))</f>
        <v>[b]2 тайм:[/b]
4. 7-6-3
5. 1-4-9
6. 8-5-2</v>
      </c>
      <c r="C34" s="56" t="s">
        <v>7</v>
      </c>
      <c r="D34" s="56"/>
      <c r="E34" s="56"/>
      <c r="F34" s="56"/>
      <c r="G34" s="56"/>
      <c r="H34" s="56"/>
      <c r="I34" s="56"/>
      <c r="J34" s="56"/>
      <c r="K34" s="56"/>
      <c r="L34" s="56"/>
      <c r="M34" s="129"/>
      <c r="N34" s="119">
        <v>5</v>
      </c>
      <c r="O34" s="119">
        <v>7</v>
      </c>
      <c r="P34" s="119">
        <v>6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8">
        <v>4</v>
      </c>
      <c r="V34" s="8">
        <v>8</v>
      </c>
      <c r="W34" s="9">
        <v>7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08">
        <f>IF(Z32-AA32&gt;0,Z32-AA32,0)</f>
        <v>0</v>
      </c>
      <c r="AA34" s="109">
        <f>IF(Z32-AA32&lt;0,AA32-Z32,0)</f>
        <v>0</v>
      </c>
    </row>
    <row r="35" spans="1:27" ht="13.5" customHeight="1" thickBot="1">
      <c r="A35" s="15"/>
      <c r="B35" s="3" t="str">
        <f>IF(OR(LEN(N48)=0,N48="Игрок 6")," ",CONCATENATE(CHAR(10),"[b]Прогноз от: ",N48," (",Z50,")",CHAR(10),"1 тайм:[/b]",CHAR(10),"1. ",N50,"-",O50,"-",P50,CHAR(10),"2. ",N51,"-",O51,"-",P51,CHAR(10),"3. ",N52,"-",O52,"-",P52))</f>
        <v>
[b]Прогноз от: SkVaL (0)
1 тайм:[/b]
1. 9-2-1
2. 3-6-8
3. 5-7-4</v>
      </c>
      <c r="C35" s="56" t="s">
        <v>7</v>
      </c>
      <c r="D35" s="56"/>
      <c r="E35" s="56"/>
      <c r="F35" s="56"/>
      <c r="G35" s="56"/>
      <c r="H35" s="56"/>
      <c r="I35" s="56"/>
      <c r="J35" s="56"/>
      <c r="K35" s="56"/>
      <c r="L35" s="56"/>
      <c r="M35" s="129"/>
      <c r="N35" s="162" t="s">
        <v>1</v>
      </c>
      <c r="O35" s="145"/>
      <c r="P35" s="146"/>
      <c r="Q35" s="21"/>
      <c r="R35" s="98"/>
      <c r="S35" s="91"/>
      <c r="T35" s="21"/>
      <c r="U35" s="145" t="s">
        <v>1</v>
      </c>
      <c r="V35" s="145"/>
      <c r="W35" s="146"/>
      <c r="X35" s="42"/>
      <c r="Y35" s="43"/>
      <c r="Z35" s="147" t="s">
        <v>14</v>
      </c>
      <c r="AA35" s="148"/>
    </row>
    <row r="36" spans="1:27" ht="13.5" customHeight="1">
      <c r="A36" s="15"/>
      <c r="B36" s="3" t="str">
        <f>IF(OR(LEN(N48)=0,N48="Игрок 6")," ",CONCATENATE("[b]2 тайм:[/b]",CHAR(10),"4. ",N54,"-",O54,"-",P54,CHAR(10),"5. ",N55,"-",O55,"-",P55,CHAR(10),"6. ",N56,"-",O56,"-",P56))</f>
        <v>[b]2 тайм:[/b]
4. 9-2-1
5. 3-5-7
6. 8-6-4</v>
      </c>
      <c r="C36" s="56" t="s">
        <v>7</v>
      </c>
      <c r="D36" s="56"/>
      <c r="E36" s="56"/>
      <c r="F36" s="56"/>
      <c r="G36" s="56"/>
      <c r="H36" s="56"/>
      <c r="I36" s="56"/>
      <c r="J36" s="56"/>
      <c r="K36" s="56"/>
      <c r="L36" s="56"/>
      <c r="M36" s="129"/>
      <c r="N36" s="119">
        <v>8</v>
      </c>
      <c r="O36" s="119">
        <v>5</v>
      </c>
      <c r="P36" s="119">
        <v>3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8">
        <v>8</v>
      </c>
      <c r="V36" s="8">
        <v>5</v>
      </c>
      <c r="W36" s="9">
        <v>1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108">
        <f>SUM(Q32:Q34,Q36:Q38)</f>
        <v>0</v>
      </c>
      <c r="AA36" s="109">
        <f>SUM(T32:T34,T36:T38)</f>
        <v>0</v>
      </c>
    </row>
    <row r="37" spans="1:27" ht="13.5" customHeight="1">
      <c r="A37" s="15"/>
      <c r="B37" s="3" t="str">
        <f>IF(OR(LEN(N57)=0,N57="Игрок 7")," ",CONCATENATE(CHAR(10),"[b]Прогноз от: ",N57," (",Z59,")",CHAR(10),"1 тайм:[/b]",CHAR(10),"1. ",N59,"-",O59,"-",P59,CHAR(10),"2. ",N60,"-",O60,"-",P60,CHAR(10),"3. ",N61,"-",O61,"-",P61))</f>
        <v>
[b]Прогноз от: saleh (0)
1 тайм:[/b]
1. 9-2-1
2. 5-7-6
3. 3-4-8</v>
      </c>
      <c r="C37" s="56" t="s">
        <v>7</v>
      </c>
      <c r="D37" s="56"/>
      <c r="E37" s="56"/>
      <c r="F37" s="56"/>
      <c r="G37" s="56"/>
      <c r="H37" s="56"/>
      <c r="I37" s="56"/>
      <c r="J37" s="56"/>
      <c r="K37" s="56"/>
      <c r="L37" s="56"/>
      <c r="M37" s="129"/>
      <c r="N37" s="119">
        <v>4</v>
      </c>
      <c r="O37" s="119">
        <v>7</v>
      </c>
      <c r="P37" s="119">
        <v>6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8">
        <v>2</v>
      </c>
      <c r="V37" s="8">
        <v>3</v>
      </c>
      <c r="W37" s="9">
        <v>9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6"/>
      <c r="AA37" s="57"/>
    </row>
    <row r="38" spans="1:27" ht="13.5" customHeight="1" thickBot="1">
      <c r="A38" s="15"/>
      <c r="B38" s="3" t="str">
        <f>IF(OR(LEN(N57)=0,N57="Игрок 7")," ",CONCATENATE("[b]2 тайм:[/b]",CHAR(10),"4. ",N63,"-",O63,"-",P63,CHAR(10),"5. ",N64,"-",O64,"-",P64,CHAR(10),"6. ",N65,"-",O65,"-",P65))</f>
        <v>[b]2 тайм:[/b]
4. 8-4-2
5. 7-6-5
6. 9-3-1</v>
      </c>
      <c r="C38" s="58" t="s">
        <v>7</v>
      </c>
      <c r="D38" s="58"/>
      <c r="E38" s="58"/>
      <c r="F38" s="58"/>
      <c r="G38" s="58"/>
      <c r="H38" s="58"/>
      <c r="I38" s="58"/>
      <c r="J38" s="58"/>
      <c r="K38" s="58"/>
      <c r="L38" s="58"/>
      <c r="M38" s="130"/>
      <c r="N38" s="119">
        <v>9</v>
      </c>
      <c r="O38" s="119">
        <v>2</v>
      </c>
      <c r="P38" s="119">
        <v>1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8">
        <v>7</v>
      </c>
      <c r="V38" s="8">
        <v>6</v>
      </c>
      <c r="W38" s="9">
        <v>4</v>
      </c>
      <c r="X38" s="34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8"/>
      <c r="AA38" s="59"/>
    </row>
    <row r="39" spans="1:27" ht="13.5" customHeight="1" thickBot="1">
      <c r="A39" s="15"/>
      <c r="B39" s="3" t="str">
        <f>IF(OR(LEN(N66)=0,N66="Игрок 8")," ",CONCATENATE(CHAR(10),"[b]Прогноз от: ",N66," (",Z68,")",CHAR(10),"1 тайм:[/b]",CHAR(10),"1. ",N68,"-",O68,"-",P68,CHAR(10),"2. ",N69,"-",O69,"-",P69,CHAR(10),"3. ",N70,"-",O70,"-",P70))</f>
        <v> </v>
      </c>
      <c r="C39" s="56" t="s">
        <v>7</v>
      </c>
      <c r="D39" s="56"/>
      <c r="E39" s="56"/>
      <c r="F39" s="56"/>
      <c r="G39" s="56"/>
      <c r="H39" s="56"/>
      <c r="I39" s="56"/>
      <c r="J39" s="56"/>
      <c r="K39" s="56"/>
      <c r="L39" s="56"/>
      <c r="M39" s="163" t="s">
        <v>11</v>
      </c>
      <c r="N39" s="154" t="s">
        <v>68</v>
      </c>
      <c r="O39" s="155"/>
      <c r="P39" s="156"/>
      <c r="Q39" s="37"/>
      <c r="R39" s="37"/>
      <c r="S39" s="37"/>
      <c r="T39" s="37"/>
      <c r="U39" s="154" t="s">
        <v>53</v>
      </c>
      <c r="V39" s="155"/>
      <c r="W39" s="156"/>
      <c r="X39" s="56"/>
      <c r="Y39" s="56"/>
      <c r="Z39" s="110" t="str">
        <f>IF(OR(LEN(N39)=0,N39="Игрок 5")," ",N39)</f>
        <v>URSAlex</v>
      </c>
      <c r="AA39" s="111" t="str">
        <f>IF(OR(LEN(U39)=0,U39="Игрок 5")," ",U39)</f>
        <v>Вясновая Кветачка</v>
      </c>
    </row>
    <row r="40" spans="1:27" ht="13.5" customHeight="1" thickBot="1">
      <c r="A40" s="15"/>
      <c r="B40" s="7" t="str">
        <f>IF(OR(LEN(N66)=0,N66="Игрок 8")," ",CONCATENATE("[b]2 тайм:[/b]",CHAR(10),"4. ",N72,"-",O72,"-",P72,CHAR(10),"5. ",N73,"-",O73,"-",P73,CHAR(10),"6. ",N74,"-",O74,"-",P74))</f>
        <v> </v>
      </c>
      <c r="C40" s="56" t="s">
        <v>7</v>
      </c>
      <c r="D40" s="56"/>
      <c r="E40" s="56"/>
      <c r="F40" s="56"/>
      <c r="G40" s="56"/>
      <c r="H40" s="56"/>
      <c r="I40" s="56"/>
      <c r="J40" s="56"/>
      <c r="K40" s="56"/>
      <c r="L40" s="56"/>
      <c r="M40" s="164"/>
      <c r="N40" s="136" t="s">
        <v>0</v>
      </c>
      <c r="O40" s="136"/>
      <c r="P40" s="137"/>
      <c r="Q40" s="99" t="s">
        <v>13</v>
      </c>
      <c r="R40" s="74" t="s">
        <v>7</v>
      </c>
      <c r="S40" s="75"/>
      <c r="T40" s="99" t="s">
        <v>13</v>
      </c>
      <c r="U40" s="136" t="s">
        <v>0</v>
      </c>
      <c r="V40" s="136"/>
      <c r="W40" s="137"/>
      <c r="X40" s="60"/>
      <c r="Y40" s="56"/>
      <c r="Z40" s="147" t="s">
        <v>14</v>
      </c>
      <c r="AA40" s="148"/>
    </row>
    <row r="41" spans="1:27" ht="13.5" customHeight="1">
      <c r="A41" s="15"/>
      <c r="B41" s="115" t="str">
        <f>IF(OR(LEN(U39)=0,U39="Игрок 5")," ",CONCATENATE(CHAR(10),"[b]Прогноз от: ",U39," (",AA41,")",CHAR(10),"1 тайм:[/b]",CHAR(10),"1. ",U41,"-",V41,"-",W41,CHAR(10),"2. ",U42,"-",V42,"-",W42,CHAR(10),"3. ",U43,"-",V43,"-",W43))</f>
        <v>
[b]Прогноз от: Вясновая Кветачка (0)
1 тайм:[/b]
1. 9-1-2
2. 5-4-7
3. 8-6-3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164"/>
      <c r="N41" s="118">
        <v>9</v>
      </c>
      <c r="O41" s="119">
        <v>2</v>
      </c>
      <c r="P41" s="119">
        <v>1</v>
      </c>
      <c r="Q41" s="10" t="str">
        <f>IF(X41=0,0,IF(X41=1,N41,IF(X41=2,O41,IF(X41=3,P41," "))))</f>
        <v> </v>
      </c>
      <c r="R41" s="76"/>
      <c r="S41" s="77"/>
      <c r="T41" s="10" t="str">
        <f>IF(X41=0,0,IF(X41=1,U41,IF(X41=2,V41,IF(X41=3,W41," "))))</f>
        <v> </v>
      </c>
      <c r="U41" s="8">
        <v>9</v>
      </c>
      <c r="V41" s="8">
        <v>1</v>
      </c>
      <c r="W41" s="9">
        <v>2</v>
      </c>
      <c r="X41" s="4">
        <f>IF(OR(LEN($I$5)=0,LEN($J$5)=0),"",IF(OR($I$5="-",$J$5="-"),0,IF($I$5=$J$5,2,IF($I$5&gt;$J$5,1,3))))</f>
      </c>
      <c r="Y41" s="22">
        <f>IF(OR(LEN($I$5)=0,LEN($J$5)=0,LEN(N41)=0,LEN(O41)=0,LEN(P41)=0,LEN(U41)=0,LEN(V41)=0,LEN(W41)=0),0,1)</f>
        <v>0</v>
      </c>
      <c r="Z41" s="108">
        <f>SUM(Q41:Q43,Q45:Q47)</f>
        <v>0</v>
      </c>
      <c r="AA41" s="109">
        <f>SUM(T41:T43,T45:T47)</f>
        <v>0</v>
      </c>
    </row>
    <row r="42" spans="1:27" ht="13.5" customHeight="1">
      <c r="A42" s="2"/>
      <c r="B42" s="115" t="str">
        <f>IF(OR(LEN(U39)=0,U39="Игрок 5")," ",CONCATENATE("[b]2 тайм:[/b]",CHAR(10),"4. ",U45,"-",V45,"-",W45,CHAR(10),"5. ",U46,"-",V46,"-",W46,CHAR(10),"6. ",U47,"-",V47,"-",W47))</f>
        <v>[b]2 тайм:[/b]
4. 7-2-3
5. 1-4-9
6. 5-6-8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164"/>
      <c r="N42" s="119">
        <v>6</v>
      </c>
      <c r="O42" s="119">
        <v>7</v>
      </c>
      <c r="P42" s="119">
        <v>8</v>
      </c>
      <c r="Q42" s="10" t="str">
        <f>IF(X42=0,0,IF(X42=1,N42,IF(X42=2,O42,IF(X42=3,P42," "))))</f>
        <v> </v>
      </c>
      <c r="R42" s="76"/>
      <c r="S42" s="77"/>
      <c r="T42" s="10" t="str">
        <f>IF(X42=0,0,IF(X42=1,U42,IF(X42=2,V42,IF(X42=3,W42," "))))</f>
        <v> </v>
      </c>
      <c r="U42" s="8">
        <v>5</v>
      </c>
      <c r="V42" s="8">
        <v>4</v>
      </c>
      <c r="W42" s="9">
        <v>7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66"/>
      <c r="AA42" s="167"/>
    </row>
    <row r="43" spans="1:27" ht="13.5" customHeight="1" thickBot="1">
      <c r="A43" s="2"/>
      <c r="B43" s="115" t="str">
        <f>IF(OR(LEN(U48)=0,U48="Игрок 6")," ",CONCATENATE(CHAR(10),"[b]Прогноз от: ",U48," (",AA50,")",CHAR(10),"1 тайм:[/b]",CHAR(10),"1. ",U50,"-",V50,"-",W50,CHAR(10),"2. ",U51,"-",V51,"-",W51,CHAR(10),"3. ",U52,"-",V52,"-",W52))</f>
        <v>
[b]Прогноз от: sozzuro (0)
1 тайм:[/b]
1. 9-2-1
2. 3-5-8
3. 7-6-4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164"/>
      <c r="N43" s="119">
        <v>5</v>
      </c>
      <c r="O43" s="119">
        <v>4</v>
      </c>
      <c r="P43" s="119">
        <v>3</v>
      </c>
      <c r="Q43" s="10" t="str">
        <f>IF(X43=0,0,IF(X43=1,N43,IF(X43=2,O43,IF(X43=3,P43," "))))</f>
        <v> </v>
      </c>
      <c r="R43" s="76"/>
      <c r="S43" s="77"/>
      <c r="T43" s="10" t="str">
        <f>IF(X43=0,0,IF(X43=1,U43,IF(X43=2,V43,IF(X43=3,W43," "))))</f>
        <v> </v>
      </c>
      <c r="U43" s="8">
        <v>8</v>
      </c>
      <c r="V43" s="8">
        <v>6</v>
      </c>
      <c r="W43" s="9">
        <v>3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2"/>
      <c r="AA43" s="113"/>
    </row>
    <row r="44" spans="1:27" ht="13.5" customHeight="1" thickBot="1">
      <c r="A44" s="2"/>
      <c r="B44" s="116" t="str">
        <f>IF(OR(LEN(U48)=0,U48="Игрок 6")," ",CONCATENATE("[b]2 тайм:[/b]",CHAR(10),"4. ",U54,"-",V54,"-",W54,CHAR(10),"5. ",U55,"-",V55,"-",W55,CHAR(10),"6. ",U56,"-",V56,"-",W56))</f>
        <v>[b]2 тайм:[/b]
4. 9-5-1
5. 2-3-8
6. 7-6-4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164"/>
      <c r="N44" s="162" t="s">
        <v>1</v>
      </c>
      <c r="O44" s="145"/>
      <c r="P44" s="146"/>
      <c r="Q44" s="21"/>
      <c r="R44" s="78"/>
      <c r="S44" s="117"/>
      <c r="T44" s="21"/>
      <c r="U44" s="145" t="s">
        <v>1</v>
      </c>
      <c r="V44" s="145"/>
      <c r="W44" s="146"/>
      <c r="X44" s="42"/>
      <c r="Y44" s="43"/>
      <c r="Z44" s="168"/>
      <c r="AA44" s="169"/>
    </row>
    <row r="45" spans="1:27" ht="13.5" customHeight="1">
      <c r="A45" s="2"/>
      <c r="B45" s="115" t="str">
        <f>IF(OR(LEN(U57)=0,U57="Игрок 7")," ",CONCATENATE(CHAR(10),"[b]Прогноз от: ",U57," (",AA59,")",CHAR(10),"1 тайм:[/b]",CHAR(10),"1. ",U59,"-",V59,"-",W59,CHAR(10),"2. ",U60,"-",V60,"-",W60,CHAR(10),"3. ",U61,"-",V61,"-",W61))</f>
        <v>
[b]Прогноз от: Flame (0)
1 тайм:[/b]
1. 6-2-4
2. 8-7-3
3. 9-1-5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164"/>
      <c r="N45" s="119">
        <v>7</v>
      </c>
      <c r="O45" s="119">
        <v>6</v>
      </c>
      <c r="P45" s="119">
        <v>3</v>
      </c>
      <c r="Q45" s="10" t="str">
        <f>IF(X45=0,0,IF(X45=1,N45,IF(X45=2,O45,IF(X45=3,P45," "))))</f>
        <v> </v>
      </c>
      <c r="R45" s="76"/>
      <c r="S45" s="77"/>
      <c r="T45" s="10" t="str">
        <f>IF(X45=0,0,IF(X45=1,U45,IF(X45=2,V45,IF(X45=3,W45," "))))</f>
        <v> </v>
      </c>
      <c r="U45" s="8">
        <v>7</v>
      </c>
      <c r="V45" s="8">
        <v>2</v>
      </c>
      <c r="W45" s="9">
        <v>3</v>
      </c>
      <c r="X45" s="4">
        <f>IF(OR(LEN($I$9)=0,LEN($J$9)=0),"",IF(OR($I$9="-",$J$9="-"),0,IF($I$9=$J$9,2,IF($I$9&gt;$J$9,1,3))))</f>
      </c>
      <c r="Y45" s="22">
        <f>IF(OR(LEN($I$9)=0,LEN($J$9)=0,LEN(N45)=0,LEN(O45)=0,LEN(P45)=0,LEN(U45)=0,LEN(V45)=0,LEN(W45)=0),0,1)</f>
        <v>0</v>
      </c>
      <c r="Z45" s="112"/>
      <c r="AA45" s="113"/>
    </row>
    <row r="46" spans="1:27" ht="13.5" customHeight="1">
      <c r="A46" s="2"/>
      <c r="B46" s="115" t="str">
        <f>IF(OR(LEN(U57)=0,U57="Игрок 7")," ",CONCATENATE("[b]2 тайм:[/b]",CHAR(10),"4. ",U63,"-",V63,"-",W63,CHAR(10),"5. ",U64,"-",V64,"-",W64,CHAR(10),"6. ",U65,"-",V65,"-",W65))</f>
        <v>[b]2 тайм:[/b]
4. 2-4-7
5. 3-5-8
6. 1-6-9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164"/>
      <c r="N46" s="119">
        <v>1</v>
      </c>
      <c r="O46" s="119">
        <v>4</v>
      </c>
      <c r="P46" s="119">
        <v>9</v>
      </c>
      <c r="Q46" s="10" t="str">
        <f>IF(X46=0,0,IF(X46=1,N46,IF(X46=2,O46,IF(X46=3,P46," "))))</f>
        <v> </v>
      </c>
      <c r="R46" s="76"/>
      <c r="S46" s="77"/>
      <c r="T46" s="10" t="str">
        <f>IF(X46=0,0,IF(X46=1,U46,IF(X46=2,V46,IF(X46=3,W46," "))))</f>
        <v> </v>
      </c>
      <c r="U46" s="8">
        <v>1</v>
      </c>
      <c r="V46" s="8">
        <v>4</v>
      </c>
      <c r="W46" s="9">
        <v>9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6"/>
      <c r="AA46" s="57"/>
    </row>
    <row r="47" spans="1:27" ht="13.5" customHeight="1" thickBot="1">
      <c r="A47" s="2"/>
      <c r="B47" s="115" t="str">
        <f>IF(OR(LEN(U66)=0,U66="Игрок 8")," ",CONCATENATE(CHAR(10),"[b]Прогноз от: ",U66," (",AA68,")",CHAR(10),"1 тайм:[/b]",CHAR(10),"1. ",U68,"-",V68,"-",W68,CHAR(10),"2. ",U69,"-",V69,"-",W69,CHAR(10),"3. ",U70,"-",V70,"-",W70))</f>
        <v> 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164"/>
      <c r="N47" s="119">
        <v>8</v>
      </c>
      <c r="O47" s="119">
        <v>5</v>
      </c>
      <c r="P47" s="119">
        <v>2</v>
      </c>
      <c r="Q47" s="10" t="str">
        <f>IF(X47=0,0,IF(X47=1,N47,IF(X47=2,O47,IF(X47=3,P47," "))))</f>
        <v> </v>
      </c>
      <c r="R47" s="76"/>
      <c r="S47" s="77"/>
      <c r="T47" s="10" t="str">
        <f>IF(X47=0,0,IF(X47=1,U47,IF(X47=2,V47,IF(X47=3,W47," "))))</f>
        <v> </v>
      </c>
      <c r="U47" s="16">
        <v>5</v>
      </c>
      <c r="V47" s="13">
        <v>6</v>
      </c>
      <c r="W47" s="14">
        <v>8</v>
      </c>
      <c r="X47" s="34">
        <f>IF(OR(LEN($I$11)=0,LEN($J$11)=0),"",IF(OR($I$11="-",$J$11="-"),0,IF($I$11=$J$11,2,IF($I$11&gt;$J$11,1,3))))</f>
      </c>
      <c r="Y47" s="20">
        <f>IF(OR(LEN($I$11)=0,LEN($J$11)=0,LEN(N47)=0,LEN(O47)=0,LEN(P47)=0,LEN(U47)=0,LEN(V47)=0,LEN(W47)=0),0,1)</f>
        <v>0</v>
      </c>
      <c r="Z47" s="58"/>
      <c r="AA47" s="59"/>
    </row>
    <row r="48" spans="1:27" ht="13.5" customHeight="1" thickBot="1">
      <c r="A48" s="2"/>
      <c r="B48" s="116" t="str">
        <f>IF(OR(LEN(U66)=0,U66="Игрок 8")," ",CONCATENATE("[b]2 тайм:[/b]",CHAR(10),"4. ",U72,"-",V72,"-",W72,CHAR(10),"5. ",U73,"-",V73,"-",W73,CHAR(10),"6. ",U74,"-",V74,"-",W74))</f>
        <v> 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164"/>
      <c r="N48" s="122" t="s">
        <v>69</v>
      </c>
      <c r="O48" s="123"/>
      <c r="P48" s="124"/>
      <c r="Q48" s="37"/>
      <c r="R48" s="37"/>
      <c r="S48" s="37"/>
      <c r="T48" s="91"/>
      <c r="U48" s="122" t="s">
        <v>63</v>
      </c>
      <c r="V48" s="123"/>
      <c r="W48" s="124"/>
      <c r="X48" s="56"/>
      <c r="Y48" s="56"/>
      <c r="Z48" s="110" t="str">
        <f>IF(OR(LEN(N48)=0,N48="Игрок 6")," ",N48)</f>
        <v>SkVaL</v>
      </c>
      <c r="AA48" s="111" t="str">
        <f>IF(OR(LEN(U48)=0,U48="Игрок 6")," ",U48)</f>
        <v>sozzuro</v>
      </c>
    </row>
    <row r="49" spans="1:27" ht="13.5" customHeight="1" thickBot="1">
      <c r="A49" s="2"/>
      <c r="B49" s="100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164"/>
      <c r="N49" s="136" t="s">
        <v>0</v>
      </c>
      <c r="O49" s="136"/>
      <c r="P49" s="137"/>
      <c r="Q49" s="99" t="s">
        <v>13</v>
      </c>
      <c r="R49" s="74" t="s">
        <v>7</v>
      </c>
      <c r="S49" s="75"/>
      <c r="T49" s="99" t="s">
        <v>13</v>
      </c>
      <c r="U49" s="136" t="s">
        <v>0</v>
      </c>
      <c r="V49" s="136"/>
      <c r="W49" s="137"/>
      <c r="X49" s="56"/>
      <c r="Y49" s="56"/>
      <c r="Z49" s="147" t="s">
        <v>14</v>
      </c>
      <c r="AA49" s="148"/>
    </row>
    <row r="50" spans="1:27" ht="13.5" customHeight="1">
      <c r="A50" s="2"/>
      <c r="B50" s="100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164"/>
      <c r="N50" s="118">
        <v>9</v>
      </c>
      <c r="O50" s="119">
        <v>2</v>
      </c>
      <c r="P50" s="119">
        <v>1</v>
      </c>
      <c r="Q50" s="10" t="str">
        <f>IF(X50=0,0,IF(X50=1,N50,IF(X50=2,O50,IF(X50=3,P50," "))))</f>
        <v> </v>
      </c>
      <c r="R50" s="76"/>
      <c r="S50" s="77"/>
      <c r="T50" s="10" t="str">
        <f>IF(X50=0,0,IF(X50=1,U50,IF(X50=2,V50,IF(X50=3,W50," "))))</f>
        <v> </v>
      </c>
      <c r="U50" s="8">
        <v>9</v>
      </c>
      <c r="V50" s="8">
        <v>2</v>
      </c>
      <c r="W50" s="9">
        <v>1</v>
      </c>
      <c r="X50" s="33">
        <f>IF(OR(LEN($I$5)=0,LEN($J$5)=0),"",IF(OR($I$5="-",$J$5="-"),0,IF($I$5=$J$5,2,IF($I$5&gt;$J$5,1,3))))</f>
      </c>
      <c r="Y50" s="22">
        <f>IF(OR(LEN($I$5)=0,LEN($J$5)=0,LEN(N50)=0,LEN(O50)=0,LEN(P50)=0,LEN(U50)=0,LEN(V50)=0,LEN(W50)=0),0,1)</f>
        <v>0</v>
      </c>
      <c r="Z50" s="108">
        <f>SUM(Q50:Q52,Q54:Q56)</f>
        <v>0</v>
      </c>
      <c r="AA50" s="109">
        <f>SUM(T50:T52,T54:T56)</f>
        <v>0</v>
      </c>
    </row>
    <row r="51" spans="1:27" ht="13.5" customHeight="1">
      <c r="A51" s="2"/>
      <c r="B51" s="100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164"/>
      <c r="N51" s="119">
        <v>3</v>
      </c>
      <c r="O51" s="119">
        <v>6</v>
      </c>
      <c r="P51" s="119">
        <v>8</v>
      </c>
      <c r="Q51" s="10" t="str">
        <f>IF(X51=0,0,IF(X51=1,N51,IF(X51=2,O51,IF(X51=3,P51," "))))</f>
        <v> </v>
      </c>
      <c r="R51" s="76"/>
      <c r="S51" s="77"/>
      <c r="T51" s="10" t="str">
        <f>IF(X51=0,0,IF(X51=1,U51,IF(X51=2,V51,IF(X51=3,W51," "))))</f>
        <v> </v>
      </c>
      <c r="U51" s="8">
        <v>3</v>
      </c>
      <c r="V51" s="8">
        <v>5</v>
      </c>
      <c r="W51" s="9">
        <v>8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66"/>
      <c r="AA51" s="167"/>
    </row>
    <row r="52" spans="1:27" ht="13.5" customHeight="1" thickBot="1">
      <c r="A52" s="2"/>
      <c r="B52" s="100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164"/>
      <c r="N52" s="119">
        <v>5</v>
      </c>
      <c r="O52" s="119">
        <v>7</v>
      </c>
      <c r="P52" s="119">
        <v>4</v>
      </c>
      <c r="Q52" s="10" t="str">
        <f>IF(X52=0,0,IF(X52=1,N52,IF(X52=2,O52,IF(X52=3,P52," "))))</f>
        <v> </v>
      </c>
      <c r="R52" s="76"/>
      <c r="S52" s="77"/>
      <c r="T52" s="10" t="str">
        <f>IF(X52=0,0,IF(X52=1,U52,IF(X52=2,V52,IF(X52=3,W52," "))))</f>
        <v> </v>
      </c>
      <c r="U52" s="8">
        <v>7</v>
      </c>
      <c r="V52" s="8">
        <v>6</v>
      </c>
      <c r="W52" s="9">
        <v>4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2"/>
      <c r="AA52" s="113"/>
    </row>
    <row r="53" spans="1:27" ht="13.5" customHeight="1" thickBot="1">
      <c r="A53" s="2"/>
      <c r="B53" s="100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164"/>
      <c r="N53" s="162" t="s">
        <v>1</v>
      </c>
      <c r="O53" s="145"/>
      <c r="P53" s="146"/>
      <c r="Q53" s="21"/>
      <c r="R53" s="78"/>
      <c r="S53" s="117"/>
      <c r="T53" s="21"/>
      <c r="U53" s="145" t="s">
        <v>1</v>
      </c>
      <c r="V53" s="145"/>
      <c r="W53" s="146"/>
      <c r="X53" s="42"/>
      <c r="Y53" s="43"/>
      <c r="Z53" s="168"/>
      <c r="AA53" s="169"/>
    </row>
    <row r="54" spans="1:27" ht="13.5" customHeight="1">
      <c r="A54" s="2"/>
      <c r="B54" s="100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164"/>
      <c r="N54" s="119">
        <v>9</v>
      </c>
      <c r="O54" s="119">
        <v>2</v>
      </c>
      <c r="P54" s="119">
        <v>1</v>
      </c>
      <c r="Q54" s="10" t="str">
        <f>IF(X54=0,0,IF(X54=1,N54,IF(X54=2,O54,IF(X54=3,P54," "))))</f>
        <v> </v>
      </c>
      <c r="R54" s="76"/>
      <c r="S54" s="77"/>
      <c r="T54" s="10" t="str">
        <f>IF(X54=0,0,IF(X54=1,U54,IF(X54=2,V54,IF(X54=3,W54," "))))</f>
        <v> </v>
      </c>
      <c r="U54" s="8">
        <v>9</v>
      </c>
      <c r="V54" s="8">
        <v>5</v>
      </c>
      <c r="W54" s="9">
        <v>1</v>
      </c>
      <c r="X54" s="4">
        <f>IF(OR(LEN($I$9)=0,LEN($J$9)=0),"",IF(OR($I$9="-",$J$9="-"),0,IF($I$9=$J$9,2,IF($I$9&gt;$J$9,1,3))))</f>
      </c>
      <c r="Y54" s="22">
        <f>IF(OR(LEN($I$9)=0,LEN($J$9)=0,LEN(N54)=0,LEN(O54)=0,LEN(P54)=0,LEN(U54)=0,LEN(V54)=0,LEN(W54)=0),0,1)</f>
        <v>0</v>
      </c>
      <c r="Z54" s="112"/>
      <c r="AA54" s="113"/>
    </row>
    <row r="55" spans="1:27" ht="13.5" customHeight="1">
      <c r="A55" s="2"/>
      <c r="B55" s="100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164"/>
      <c r="N55" s="119">
        <v>3</v>
      </c>
      <c r="O55" s="119">
        <v>5</v>
      </c>
      <c r="P55" s="119">
        <v>7</v>
      </c>
      <c r="Q55" s="10" t="str">
        <f>IF(X55=0,0,IF(X55=1,N55,IF(X55=2,O55,IF(X55=3,P55," "))))</f>
        <v> </v>
      </c>
      <c r="R55" s="76"/>
      <c r="S55" s="77"/>
      <c r="T55" s="10" t="str">
        <f>IF(X55=0,0,IF(X55=1,U55,IF(X55=2,V55,IF(X55=3,W55," "))))</f>
        <v> </v>
      </c>
      <c r="U55" s="8">
        <v>2</v>
      </c>
      <c r="V55" s="8">
        <v>3</v>
      </c>
      <c r="W55" s="9">
        <v>8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6"/>
      <c r="AA55" s="57"/>
    </row>
    <row r="56" spans="1:27" ht="13.5" customHeight="1" thickBot="1">
      <c r="A56" s="2"/>
      <c r="B56" s="101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164"/>
      <c r="N56" s="119">
        <v>8</v>
      </c>
      <c r="O56" s="119">
        <v>6</v>
      </c>
      <c r="P56" s="119">
        <v>4</v>
      </c>
      <c r="Q56" s="12" t="str">
        <f>IF(X56=0,0,IF(X56=1,N56,IF(X56=2,O56,IF(X56=3,P56," "))))</f>
        <v> </v>
      </c>
      <c r="R56" s="79"/>
      <c r="S56" s="80"/>
      <c r="T56" s="18" t="str">
        <f>IF(X56=0,0,IF(X56=1,U56,IF(X56=2,V56,IF(X56=3,W56," "))))</f>
        <v> </v>
      </c>
      <c r="U56" s="13">
        <v>7</v>
      </c>
      <c r="V56" s="13">
        <v>6</v>
      </c>
      <c r="W56" s="14">
        <v>4</v>
      </c>
      <c r="X56" s="34">
        <f>IF(OR(LEN($I$11)=0,LEN($J$11)=0),"",IF(OR($I$11="-",$J$11="-"),0,IF($I$11=$J$11,2,IF($I$11&gt;$J$11,1,3))))</f>
      </c>
      <c r="Y56" s="20">
        <f>IF(OR(LEN($I$11)=0,LEN($J$11)=0,LEN(N56)=0,LEN(O56)=0,LEN(P56)=0,LEN(U56)=0,LEN(V56)=0,LEN(W56)=0),0,1)</f>
        <v>0</v>
      </c>
      <c r="Z56" s="58"/>
      <c r="AA56" s="59"/>
    </row>
    <row r="57" spans="3:27" ht="13.5" customHeight="1" thickBot="1">
      <c r="C57" s="56" t="s">
        <v>7</v>
      </c>
      <c r="D57" s="56"/>
      <c r="E57" s="56"/>
      <c r="F57" s="56"/>
      <c r="G57" s="56"/>
      <c r="H57" s="56"/>
      <c r="I57" s="56"/>
      <c r="J57" s="56"/>
      <c r="K57" s="56"/>
      <c r="L57" s="56"/>
      <c r="M57" s="164"/>
      <c r="N57" s="154" t="s">
        <v>27</v>
      </c>
      <c r="O57" s="155"/>
      <c r="P57" s="156"/>
      <c r="Q57" s="37"/>
      <c r="R57" s="37"/>
      <c r="S57" s="37"/>
      <c r="T57" s="37"/>
      <c r="U57" s="154" t="s">
        <v>64</v>
      </c>
      <c r="V57" s="155"/>
      <c r="W57" s="156"/>
      <c r="X57" s="56"/>
      <c r="Y57" s="56"/>
      <c r="Z57" s="110" t="str">
        <f>IF(OR(LEN(N57)=0,N57="Игрок 5")," ",N57)</f>
        <v>saleh</v>
      </c>
      <c r="AA57" s="111" t="str">
        <f>IF(OR(LEN(U57)=0,U57="Игрок 5")," ",U57)</f>
        <v>Flame</v>
      </c>
    </row>
    <row r="58" spans="3:27" ht="13.5" customHeight="1" thickBot="1">
      <c r="C58" s="56" t="s">
        <v>7</v>
      </c>
      <c r="D58" s="56"/>
      <c r="E58" s="56"/>
      <c r="F58" s="56"/>
      <c r="G58" s="56"/>
      <c r="H58" s="56"/>
      <c r="I58" s="56"/>
      <c r="J58" s="56"/>
      <c r="K58" s="56"/>
      <c r="L58" s="56"/>
      <c r="M58" s="164"/>
      <c r="N58" s="136" t="s">
        <v>0</v>
      </c>
      <c r="O58" s="136"/>
      <c r="P58" s="137"/>
      <c r="Q58" s="99" t="s">
        <v>13</v>
      </c>
      <c r="R58" s="74" t="s">
        <v>7</v>
      </c>
      <c r="S58" s="75"/>
      <c r="T58" s="99" t="s">
        <v>13</v>
      </c>
      <c r="U58" s="136" t="s">
        <v>0</v>
      </c>
      <c r="V58" s="136"/>
      <c r="W58" s="137"/>
      <c r="X58" s="60"/>
      <c r="Y58" s="56"/>
      <c r="Z58" s="147" t="s">
        <v>14</v>
      </c>
      <c r="AA58" s="148"/>
    </row>
    <row r="59" spans="3:27" ht="13.5" customHeight="1"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164"/>
      <c r="N59" s="118">
        <v>9</v>
      </c>
      <c r="O59" s="119">
        <v>2</v>
      </c>
      <c r="P59" s="119">
        <v>1</v>
      </c>
      <c r="Q59" s="10" t="str">
        <f>IF(X59=0,0,IF(X59=1,N59,IF(X59=2,O59,IF(X59=3,P59," "))))</f>
        <v> </v>
      </c>
      <c r="R59" s="76"/>
      <c r="S59" s="77"/>
      <c r="T59" s="10" t="str">
        <f>IF(X59=0,0,IF(X59=1,U59,IF(X59=2,V59,IF(X59=3,W59," "))))</f>
        <v> </v>
      </c>
      <c r="U59" s="8">
        <v>6</v>
      </c>
      <c r="V59" s="8">
        <v>2</v>
      </c>
      <c r="W59" s="9">
        <v>4</v>
      </c>
      <c r="X59" s="4">
        <f>IF(OR(LEN($I$5)=0,LEN($J$5)=0),"",IF(OR($I$5="-",$J$5="-"),0,IF($I$5=$J$5,2,IF($I$5&gt;$J$5,1,3))))</f>
      </c>
      <c r="Y59" s="22">
        <f>IF(OR(LEN($I$5)=0,LEN($J$5)=0,LEN(N59)=0,LEN(O59)=0,LEN(P59)=0,LEN(U59)=0,LEN(V59)=0,LEN(W59)=0),0,1)</f>
        <v>0</v>
      </c>
      <c r="Z59" s="108">
        <f>SUM(Q59:Q61,Q63:Q65)</f>
        <v>0</v>
      </c>
      <c r="AA59" s="109">
        <f>SUM(T59:T61,T63:T65)</f>
        <v>0</v>
      </c>
    </row>
    <row r="60" spans="3:27" ht="13.5" customHeight="1"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164"/>
      <c r="N60" s="119">
        <v>5</v>
      </c>
      <c r="O60" s="119">
        <v>7</v>
      </c>
      <c r="P60" s="119">
        <v>6</v>
      </c>
      <c r="Q60" s="10" t="str">
        <f>IF(X60=0,0,IF(X60=1,N60,IF(X60=2,O60,IF(X60=3,P60," "))))</f>
        <v> </v>
      </c>
      <c r="R60" s="76"/>
      <c r="S60" s="77"/>
      <c r="T60" s="10" t="str">
        <f>IF(X60=0,0,IF(X60=1,U60,IF(X60=2,V60,IF(X60=3,W60," "))))</f>
        <v> </v>
      </c>
      <c r="U60" s="8">
        <v>8</v>
      </c>
      <c r="V60" s="8">
        <v>7</v>
      </c>
      <c r="W60" s="9">
        <v>3</v>
      </c>
      <c r="X60" s="4">
        <f>IF(OR(LEN($I$6)=0,LEN($J$6)=0),"",IF(OR($I$6="-",$J$6="-"),0,IF($I$6=$J$6,2,IF($I$6&gt;$J$6,1,3))))</f>
      </c>
      <c r="Y60" s="5">
        <f>IF(OR(LEN($I$6)=0,LEN($J$6)=0,LEN(N60)=0,LEN(O60)=0,LEN(P60)=0,LEN(U60)=0,LEN(V60)=0,LEN(W60)=0),0,1)</f>
        <v>0</v>
      </c>
      <c r="Z60" s="166"/>
      <c r="AA60" s="167"/>
    </row>
    <row r="61" spans="3:27" ht="13.5" customHeight="1" thickBot="1"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164"/>
      <c r="N61" s="119">
        <v>3</v>
      </c>
      <c r="O61" s="119">
        <v>4</v>
      </c>
      <c r="P61" s="119">
        <v>8</v>
      </c>
      <c r="Q61" s="10" t="str">
        <f>IF(X61=0,0,IF(X61=1,N61,IF(X61=2,O61,IF(X61=3,P61," "))))</f>
        <v> </v>
      </c>
      <c r="R61" s="76"/>
      <c r="S61" s="77"/>
      <c r="T61" s="10" t="str">
        <f>IF(X61=0,0,IF(X61=1,U61,IF(X61=2,V61,IF(X61=3,W61," "))))</f>
        <v> </v>
      </c>
      <c r="U61" s="8">
        <v>9</v>
      </c>
      <c r="V61" s="8">
        <v>1</v>
      </c>
      <c r="W61" s="9">
        <v>5</v>
      </c>
      <c r="X61" s="4">
        <f>IF(OR(LEN($I$7)=0,LEN($J$7)=0),"",IF(OR($I$7="-",$J$7="-"),0,IF($I$7=$J$7,2,IF($I$7&gt;$J$7,1,3))))</f>
      </c>
      <c r="Y61" s="5">
        <f>IF(OR(LEN($I$7)=0,LEN($J$7)=0,LEN(N61)=0,LEN(O61)=0,LEN(P61)=0,LEN(U61)=0,LEN(V61)=0,LEN(W61)=0),0,1)</f>
        <v>0</v>
      </c>
      <c r="Z61" s="112"/>
      <c r="AA61" s="113"/>
    </row>
    <row r="62" spans="3:27" ht="13.5" customHeight="1" thickBot="1"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164"/>
      <c r="N62" s="162" t="s">
        <v>1</v>
      </c>
      <c r="O62" s="145"/>
      <c r="P62" s="146"/>
      <c r="Q62" s="21"/>
      <c r="R62" s="78"/>
      <c r="S62" s="117"/>
      <c r="T62" s="21"/>
      <c r="U62" s="145" t="s">
        <v>1</v>
      </c>
      <c r="V62" s="145"/>
      <c r="W62" s="146"/>
      <c r="X62" s="42"/>
      <c r="Y62" s="43"/>
      <c r="Z62" s="168"/>
      <c r="AA62" s="169"/>
    </row>
    <row r="63" spans="3:27" ht="13.5" customHeight="1"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164"/>
      <c r="N63" s="119">
        <v>8</v>
      </c>
      <c r="O63" s="119">
        <v>4</v>
      </c>
      <c r="P63" s="119">
        <v>2</v>
      </c>
      <c r="Q63" s="10" t="str">
        <f>IF(X63=0,0,IF(X63=1,N63,IF(X63=2,O63,IF(X63=3,P63," "))))</f>
        <v> </v>
      </c>
      <c r="R63" s="76"/>
      <c r="S63" s="77"/>
      <c r="T63" s="10" t="str">
        <f>IF(X63=0,0,IF(X63=1,U63,IF(X63=2,V63,IF(X63=3,W63," "))))</f>
        <v> </v>
      </c>
      <c r="U63" s="8">
        <v>2</v>
      </c>
      <c r="V63" s="8">
        <v>4</v>
      </c>
      <c r="W63" s="9">
        <v>7</v>
      </c>
      <c r="X63" s="4">
        <f>IF(OR(LEN($I$9)=0,LEN($J$9)=0),"",IF(OR($I$9="-",$J$9="-"),0,IF($I$9=$J$9,2,IF($I$9&gt;$J$9,1,3))))</f>
      </c>
      <c r="Y63" s="22">
        <f>IF(OR(LEN($I$9)=0,LEN($J$9)=0,LEN(N63)=0,LEN(O63)=0,LEN(P63)=0,LEN(U63)=0,LEN(V63)=0,LEN(W63)=0),0,1)</f>
        <v>0</v>
      </c>
      <c r="Z63" s="112"/>
      <c r="AA63" s="113"/>
    </row>
    <row r="64" spans="3:27" ht="13.5" customHeight="1"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164"/>
      <c r="N64" s="119">
        <v>7</v>
      </c>
      <c r="O64" s="119">
        <v>6</v>
      </c>
      <c r="P64" s="119">
        <v>5</v>
      </c>
      <c r="Q64" s="10" t="str">
        <f>IF(X64=0,0,IF(X64=1,N64,IF(X64=2,O64,IF(X64=3,P64," "))))</f>
        <v> </v>
      </c>
      <c r="R64" s="76"/>
      <c r="S64" s="77"/>
      <c r="T64" s="10" t="str">
        <f>IF(X64=0,0,IF(X64=1,U64,IF(X64=2,V64,IF(X64=3,W64," "))))</f>
        <v> </v>
      </c>
      <c r="U64" s="8">
        <v>3</v>
      </c>
      <c r="V64" s="8">
        <v>5</v>
      </c>
      <c r="W64" s="9">
        <v>8</v>
      </c>
      <c r="X64" s="4">
        <f>IF(OR(LEN($I$10)=0,LEN($J$10)=0),"",IF(OR($I$10="-",$J$10="-"),0,IF($I$10=$J$10,2,IF($I$10&gt;$J$10,1,3))))</f>
      </c>
      <c r="Y64" s="5">
        <f>IF(OR(LEN($I$10)=0,LEN($J$10)=0,LEN(N64)=0,LEN(O64)=0,LEN(P64)=0,LEN(U64)=0,LEN(V64)=0,LEN(W64)=0),0,1)</f>
        <v>0</v>
      </c>
      <c r="Z64" s="56"/>
      <c r="AA64" s="57"/>
    </row>
    <row r="65" spans="3:27" ht="13.5" customHeight="1" thickBot="1"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164"/>
      <c r="N65" s="119">
        <v>9</v>
      </c>
      <c r="O65" s="119">
        <v>3</v>
      </c>
      <c r="P65" s="119">
        <v>1</v>
      </c>
      <c r="Q65" s="10" t="str">
        <f>IF(X65=0,0,IF(X65=1,N65,IF(X65=2,O65,IF(X65=3,P65," "))))</f>
        <v> </v>
      </c>
      <c r="R65" s="76"/>
      <c r="S65" s="77"/>
      <c r="T65" s="10" t="str">
        <f>IF(X65=0,0,IF(X65=1,U65,IF(X65=2,V65,IF(X65=3,W65," "))))</f>
        <v> </v>
      </c>
      <c r="U65" s="16">
        <v>1</v>
      </c>
      <c r="V65" s="13">
        <v>6</v>
      </c>
      <c r="W65" s="14">
        <v>9</v>
      </c>
      <c r="X65" s="34">
        <f>IF(OR(LEN($I$11)=0,LEN($J$11)=0),"",IF(OR($I$11="-",$J$11="-"),0,IF($I$11=$J$11,2,IF($I$11&gt;$J$11,1,3))))</f>
      </c>
      <c r="Y65" s="20">
        <f>IF(OR(LEN($I$11)=0,LEN($J$11)=0,LEN(N65)=0,LEN(O65)=0,LEN(P65)=0,LEN(U65)=0,LEN(V65)=0,LEN(W65)=0),0,1)</f>
        <v>0</v>
      </c>
      <c r="Z65" s="58"/>
      <c r="AA65" s="59"/>
    </row>
    <row r="66" spans="3:27" ht="13.5" customHeight="1" thickBot="1"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164"/>
      <c r="N66" s="122" t="s">
        <v>70</v>
      </c>
      <c r="O66" s="123"/>
      <c r="P66" s="124"/>
      <c r="Q66" s="37"/>
      <c r="R66" s="37"/>
      <c r="S66" s="37"/>
      <c r="T66" s="91"/>
      <c r="U66" s="122" t="s">
        <v>70</v>
      </c>
      <c r="V66" s="123"/>
      <c r="W66" s="124"/>
      <c r="X66" s="56"/>
      <c r="Y66" s="56"/>
      <c r="Z66" s="110" t="str">
        <f>IF(OR(LEN(N66)=0,N66="Игрок 6")," ",N66)</f>
        <v>Игрок 8</v>
      </c>
      <c r="AA66" s="111" t="str">
        <f>IF(OR(LEN(U66)=0,U66="Игрок 6")," ",U66)</f>
        <v>Игрок 8</v>
      </c>
    </row>
    <row r="67" spans="3:27" ht="13.5" customHeight="1" thickBot="1"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164"/>
      <c r="N67" s="136" t="s">
        <v>0</v>
      </c>
      <c r="O67" s="136"/>
      <c r="P67" s="137"/>
      <c r="Q67" s="99" t="s">
        <v>13</v>
      </c>
      <c r="R67" s="74" t="s">
        <v>7</v>
      </c>
      <c r="S67" s="75"/>
      <c r="T67" s="99" t="s">
        <v>13</v>
      </c>
      <c r="U67" s="136" t="s">
        <v>0</v>
      </c>
      <c r="V67" s="136"/>
      <c r="W67" s="137"/>
      <c r="X67" s="56"/>
      <c r="Y67" s="56"/>
      <c r="Z67" s="147" t="s">
        <v>14</v>
      </c>
      <c r="AA67" s="148"/>
    </row>
    <row r="68" spans="3:27" ht="13.5" customHeight="1"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164"/>
      <c r="N68" s="8"/>
      <c r="O68" s="8"/>
      <c r="P68" s="9"/>
      <c r="Q68" s="10" t="str">
        <f>IF(X68=0,0,IF(X68=1,N68,IF(X68=2,O68,IF(X68=3,P68," "))))</f>
        <v> </v>
      </c>
      <c r="R68" s="76"/>
      <c r="S68" s="77"/>
      <c r="T68" s="10" t="str">
        <f>IF(X68=0,0,IF(X68=1,U68,IF(X68=2,V68,IF(X68=3,W68," "))))</f>
        <v> </v>
      </c>
      <c r="U68" s="8"/>
      <c r="V68" s="8"/>
      <c r="W68" s="9"/>
      <c r="X68" s="33">
        <f>IF(OR(LEN($I$5)=0,LEN($J$5)=0),"",IF(OR($I$5="-",$J$5="-"),0,IF($I$5=$J$5,2,IF($I$5&gt;$J$5,1,3))))</f>
      </c>
      <c r="Y68" s="22">
        <f>IF(OR(LEN($I$5)=0,LEN($J$5)=0,LEN(N68)=0,LEN(O68)=0,LEN(P68)=0,LEN(U68)=0,LEN(V68)=0,LEN(W68)=0),0,1)</f>
        <v>0</v>
      </c>
      <c r="Z68" s="108">
        <f>SUM(Q68:Q70,Q72:Q74)</f>
        <v>0</v>
      </c>
      <c r="AA68" s="109">
        <f>SUM(T68:T70,T72:T74)</f>
        <v>0</v>
      </c>
    </row>
    <row r="69" spans="3:27" ht="13.5" customHeight="1"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164"/>
      <c r="N69" s="8"/>
      <c r="O69" s="8"/>
      <c r="P69" s="9"/>
      <c r="Q69" s="10" t="str">
        <f>IF(X69=0,0,IF(X69=1,N69,IF(X69=2,O69,IF(X69=3,P69," "))))</f>
        <v> </v>
      </c>
      <c r="R69" s="76"/>
      <c r="S69" s="77"/>
      <c r="T69" s="10" t="str">
        <f>IF(X69=0,0,IF(X69=1,U69,IF(X69=2,V69,IF(X69=3,W69," "))))</f>
        <v> </v>
      </c>
      <c r="U69" s="8"/>
      <c r="V69" s="8"/>
      <c r="W69" s="9"/>
      <c r="X69" s="4">
        <f>IF(OR(LEN($I$6)=0,LEN($J$6)=0),"",IF(OR($I$6="-",$J$6="-"),0,IF($I$6=$J$6,2,IF($I$6&gt;$J$6,1,3))))</f>
      </c>
      <c r="Y69" s="5">
        <f>IF(OR(LEN($I$6)=0,LEN($J$6)=0,LEN(N69)=0,LEN(O69)=0,LEN(P69)=0,LEN(U69)=0,LEN(V69)=0,LEN(W69)=0),0,1)</f>
        <v>0</v>
      </c>
      <c r="Z69" s="166"/>
      <c r="AA69" s="167"/>
    </row>
    <row r="70" spans="3:27" ht="13.5" customHeight="1" thickBot="1"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164"/>
      <c r="N70" s="8"/>
      <c r="O70" s="8"/>
      <c r="P70" s="9"/>
      <c r="Q70" s="10" t="str">
        <f>IF(X70=0,0,IF(X70=1,N70,IF(X70=2,O70,IF(X70=3,P70," "))))</f>
        <v> </v>
      </c>
      <c r="R70" s="76"/>
      <c r="S70" s="77"/>
      <c r="T70" s="10" t="str">
        <f>IF(X70=0,0,IF(X70=1,U70,IF(X70=2,V70,IF(X70=3,W70," "))))</f>
        <v> </v>
      </c>
      <c r="U70" s="8"/>
      <c r="V70" s="8"/>
      <c r="W70" s="9"/>
      <c r="X70" s="4">
        <f>IF(OR(LEN($I$7)=0,LEN($J$7)=0),"",IF(OR($I$7="-",$J$7="-"),0,IF($I$7=$J$7,2,IF($I$7&gt;$J$7,1,3))))</f>
      </c>
      <c r="Y70" s="5">
        <f>IF(OR(LEN($I$7)=0,LEN($J$7)=0,LEN(N70)=0,LEN(O70)=0,LEN(P70)=0,LEN(U70)=0,LEN(V70)=0,LEN(W70)=0),0,1)</f>
        <v>0</v>
      </c>
      <c r="Z70" s="112"/>
      <c r="AA70" s="113"/>
    </row>
    <row r="71" spans="3:27" ht="13.5" customHeight="1" thickBot="1"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164"/>
      <c r="N71" s="145" t="s">
        <v>1</v>
      </c>
      <c r="O71" s="145"/>
      <c r="P71" s="146"/>
      <c r="Q71" s="21"/>
      <c r="R71" s="78"/>
      <c r="S71" s="117"/>
      <c r="T71" s="21"/>
      <c r="U71" s="145" t="s">
        <v>1</v>
      </c>
      <c r="V71" s="145"/>
      <c r="W71" s="146"/>
      <c r="X71" s="42"/>
      <c r="Y71" s="43"/>
      <c r="Z71" s="168"/>
      <c r="AA71" s="169"/>
    </row>
    <row r="72" spans="3:27" ht="13.5" customHeight="1"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164"/>
      <c r="N72" s="8"/>
      <c r="O72" s="8"/>
      <c r="P72" s="9"/>
      <c r="Q72" s="10" t="str">
        <f>IF(X72=0,0,IF(X72=1,N72,IF(X72=2,O72,IF(X72=3,P72," "))))</f>
        <v> </v>
      </c>
      <c r="R72" s="76"/>
      <c r="S72" s="77"/>
      <c r="T72" s="10" t="str">
        <f>IF(X72=0,0,IF(X72=1,U72,IF(X72=2,V72,IF(X72=3,W72," "))))</f>
        <v> </v>
      </c>
      <c r="U72" s="8"/>
      <c r="V72" s="8"/>
      <c r="W72" s="9"/>
      <c r="X72" s="4">
        <f>IF(OR(LEN($I$9)=0,LEN($J$9)=0),"",IF(OR($I$9="-",$J$9="-"),0,IF($I$9=$J$9,2,IF($I$9&gt;$J$9,1,3))))</f>
      </c>
      <c r="Y72" s="22">
        <f>IF(OR(LEN($I$9)=0,LEN($J$9)=0,LEN(N72)=0,LEN(O72)=0,LEN(P72)=0,LEN(U72)=0,LEN(V72)=0,LEN(W72)=0),0,1)</f>
        <v>0</v>
      </c>
      <c r="Z72" s="112"/>
      <c r="AA72" s="113"/>
    </row>
    <row r="73" spans="3:27" ht="13.5" customHeight="1"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164"/>
      <c r="N73" s="8"/>
      <c r="O73" s="8"/>
      <c r="P73" s="9"/>
      <c r="Q73" s="10" t="str">
        <f>IF(X73=0,0,IF(X73=1,N73,IF(X73=2,O73,IF(X73=3,P73," "))))</f>
        <v> </v>
      </c>
      <c r="R73" s="76"/>
      <c r="S73" s="77"/>
      <c r="T73" s="10" t="str">
        <f>IF(X73=0,0,IF(X73=1,U73,IF(X73=2,V73,IF(X73=3,W73," "))))</f>
        <v> </v>
      </c>
      <c r="U73" s="8"/>
      <c r="V73" s="8"/>
      <c r="W73" s="9"/>
      <c r="X73" s="4">
        <f>IF(OR(LEN($I$10)=0,LEN($J$10)=0),"",IF(OR($I$10="-",$J$10="-"),0,IF($I$10=$J$10,2,IF($I$10&gt;$J$10,1,3))))</f>
      </c>
      <c r="Y73" s="5">
        <f>IF(OR(LEN($I$10)=0,LEN($J$10)=0,LEN(N73)=0,LEN(O73)=0,LEN(P73)=0,LEN(U73)=0,LEN(V73)=0,LEN(W73)=0),0,1)</f>
        <v>0</v>
      </c>
      <c r="Z73" s="56"/>
      <c r="AA73" s="57"/>
    </row>
    <row r="74" spans="3:27" ht="13.5" customHeight="1" thickBot="1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165"/>
      <c r="N74" s="13"/>
      <c r="O74" s="13"/>
      <c r="P74" s="14"/>
      <c r="Q74" s="12" t="str">
        <f>IF(X74=0,0,IF(X74=1,N74,IF(X74=2,O74,IF(X74=3,P74," "))))</f>
        <v> </v>
      </c>
      <c r="R74" s="79"/>
      <c r="S74" s="80"/>
      <c r="T74" s="18" t="str">
        <f>IF(X74=0,0,IF(X74=1,U74,IF(X74=2,V74,IF(X74=3,W74," "))))</f>
        <v> </v>
      </c>
      <c r="U74" s="13"/>
      <c r="V74" s="13"/>
      <c r="W74" s="14"/>
      <c r="X74" s="34">
        <f>IF(OR(LEN($I$11)=0,LEN($J$11)=0),"",IF(OR($I$11="-",$J$11="-"),0,IF($I$11=$J$11,2,IF($I$11&gt;$J$11,1,3))))</f>
      </c>
      <c r="Y74" s="20">
        <f>IF(OR(LEN($I$11)=0,LEN($J$11)=0,LEN(N74)=0,LEN(O74)=0,LEN(P74)=0,LEN(U74)=0,LEN(V74)=0,LEN(W74)=0),0,1)</f>
        <v>0</v>
      </c>
      <c r="Z74" s="58"/>
      <c r="AA74" s="59"/>
    </row>
  </sheetData>
  <sheetProtection/>
  <mergeCells count="96">
    <mergeCell ref="N67:P67"/>
    <mergeCell ref="U67:W67"/>
    <mergeCell ref="Z67:AA67"/>
    <mergeCell ref="Z69:AA69"/>
    <mergeCell ref="N71:P71"/>
    <mergeCell ref="U71:W71"/>
    <mergeCell ref="Z71:AA71"/>
    <mergeCell ref="Z60:AA60"/>
    <mergeCell ref="N62:P62"/>
    <mergeCell ref="U62:W62"/>
    <mergeCell ref="Z62:AA62"/>
    <mergeCell ref="N66:P66"/>
    <mergeCell ref="U66:W66"/>
    <mergeCell ref="N53:P53"/>
    <mergeCell ref="U53:W53"/>
    <mergeCell ref="Z53:AA53"/>
    <mergeCell ref="N57:P57"/>
    <mergeCell ref="U57:W57"/>
    <mergeCell ref="N58:P58"/>
    <mergeCell ref="U58:W58"/>
    <mergeCell ref="Z58:AA58"/>
    <mergeCell ref="N48:P48"/>
    <mergeCell ref="U48:W48"/>
    <mergeCell ref="N49:P49"/>
    <mergeCell ref="U49:W49"/>
    <mergeCell ref="Z49:AA49"/>
    <mergeCell ref="Z51:AA51"/>
    <mergeCell ref="M39:M74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31:P31"/>
    <mergeCell ref="R31:S31"/>
    <mergeCell ref="U31:W31"/>
    <mergeCell ref="Z31:AA31"/>
    <mergeCell ref="Z33:AA33"/>
    <mergeCell ref="N35:P35"/>
    <mergeCell ref="U35:W35"/>
    <mergeCell ref="Z35:AA35"/>
    <mergeCell ref="Z24:AA24"/>
    <mergeCell ref="N26:P26"/>
    <mergeCell ref="U26:W26"/>
    <mergeCell ref="Z26:AA26"/>
    <mergeCell ref="N30:P30"/>
    <mergeCell ref="U30:W30"/>
    <mergeCell ref="N21:P21"/>
    <mergeCell ref="U21:W21"/>
    <mergeCell ref="N22:P22"/>
    <mergeCell ref="R22:S22"/>
    <mergeCell ref="U22:W22"/>
    <mergeCell ref="Z22:AA22"/>
    <mergeCell ref="Z13:AA13"/>
    <mergeCell ref="C14:F14"/>
    <mergeCell ref="C15:G15"/>
    <mergeCell ref="Z15:AA15"/>
    <mergeCell ref="C16:F16"/>
    <mergeCell ref="N17:P17"/>
    <mergeCell ref="U17:W17"/>
    <mergeCell ref="Z17:AA17"/>
    <mergeCell ref="C10:G10"/>
    <mergeCell ref="C11:G11"/>
    <mergeCell ref="C12:F12"/>
    <mergeCell ref="N12:P12"/>
    <mergeCell ref="U12:W12"/>
    <mergeCell ref="C13:G13"/>
    <mergeCell ref="N13:P13"/>
    <mergeCell ref="R13:S13"/>
    <mergeCell ref="U13:W13"/>
    <mergeCell ref="C7:G7"/>
    <mergeCell ref="C8:G8"/>
    <mergeCell ref="N8:P8"/>
    <mergeCell ref="U8:W8"/>
    <mergeCell ref="Z8:AA8"/>
    <mergeCell ref="C9:G9"/>
    <mergeCell ref="R4:S4"/>
    <mergeCell ref="U4:W4"/>
    <mergeCell ref="Z4:AA4"/>
    <mergeCell ref="C5:G5"/>
    <mergeCell ref="C6:G6"/>
    <mergeCell ref="Z6:AA6"/>
    <mergeCell ref="C2:G2"/>
    <mergeCell ref="N2:P2"/>
    <mergeCell ref="U2:W2"/>
    <mergeCell ref="C3:G3"/>
    <mergeCell ref="M3:M38"/>
    <mergeCell ref="N3:P3"/>
    <mergeCell ref="U3:W3"/>
    <mergeCell ref="C4:G4"/>
    <mergeCell ref="I4:J4"/>
    <mergeCell ref="N4:P4"/>
  </mergeCells>
  <dataValidations count="2">
    <dataValidation type="list" allowBlank="1" showInputMessage="1" sqref="U2 N2">
      <formula1>К</formula1>
    </dataValidation>
    <dataValidation type="list" allowBlank="1" showInputMessage="1" sqref="N57:P57 N66:P66 N39:P39 N30:P30 N21:P21 N12:P12 N3:P3 N48:P48 U48:W48 U57:W57 U66:W66 U39:W39 U30:W30 U21:W21 U12:W12 U3:W3">
      <formula1>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A74"/>
  <sheetViews>
    <sheetView zoomScale="85" zoomScaleNormal="85" zoomScalePageLayoutView="0" workbookViewId="0" topLeftCell="A1">
      <selection activeCell="U2" sqref="U2:W74"/>
    </sheetView>
  </sheetViews>
  <sheetFormatPr defaultColWidth="9.00390625" defaultRowHeight="13.5" customHeight="1"/>
  <cols>
    <col min="2" max="2" width="7.125" style="90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9"/>
      <c r="N1" s="1"/>
      <c r="O1" s="1"/>
      <c r="P1" s="1"/>
      <c r="Z1" s="1"/>
      <c r="AA1" s="1"/>
    </row>
    <row r="2" spans="2:27" ht="13.5" customHeight="1" thickBot="1">
      <c r="B2" s="3" t="str">
        <f>CONCATENATE("[center][b][color=#FF0000][u][size=4]",N2," ",CHAR(150)," ",U2,"[/u] ",C14,":",G14," (",C16,"-",G16,")[/size][/color][/b][/center]")</f>
        <v>[center][b][color=#FF0000][u][size=4]ЛФЛА – КСП Химик[/u] 0:0 (0-0)[/size][/color][/b][/center]</v>
      </c>
      <c r="C2" s="120" t="s">
        <v>5</v>
      </c>
      <c r="D2" s="120"/>
      <c r="E2" s="120"/>
      <c r="F2" s="120"/>
      <c r="G2" s="121"/>
      <c r="H2" s="63"/>
      <c r="I2" s="35"/>
      <c r="J2" s="35"/>
      <c r="K2" s="35"/>
      <c r="L2" s="36"/>
      <c r="M2" s="88"/>
      <c r="N2" s="122" t="s">
        <v>15</v>
      </c>
      <c r="O2" s="123"/>
      <c r="P2" s="124"/>
      <c r="Q2" s="94"/>
      <c r="R2" s="95"/>
      <c r="S2" s="95"/>
      <c r="T2" s="96"/>
      <c r="U2" s="122" t="s">
        <v>35</v>
      </c>
      <c r="V2" s="123"/>
      <c r="W2" s="124"/>
      <c r="X2" s="35"/>
      <c r="Y2" s="35"/>
      <c r="Z2" s="38"/>
      <c r="AA2" s="39"/>
    </row>
    <row r="3" spans="2:27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25" t="s">
        <v>6</v>
      </c>
      <c r="D3" s="126"/>
      <c r="E3" s="126"/>
      <c r="F3" s="126"/>
      <c r="G3" s="127"/>
      <c r="H3" s="72" t="s">
        <v>7</v>
      </c>
      <c r="I3" s="73"/>
      <c r="J3" s="73"/>
      <c r="K3" s="41"/>
      <c r="L3" s="49"/>
      <c r="M3" s="128" t="s">
        <v>10</v>
      </c>
      <c r="N3" s="122" t="s">
        <v>16</v>
      </c>
      <c r="O3" s="123"/>
      <c r="P3" s="124"/>
      <c r="Q3" s="92"/>
      <c r="R3" s="93"/>
      <c r="S3" s="93"/>
      <c r="T3" s="93"/>
      <c r="U3" s="122" t="s">
        <v>40</v>
      </c>
      <c r="V3" s="123"/>
      <c r="W3" s="124"/>
      <c r="X3" s="35"/>
      <c r="Y3" s="35"/>
      <c r="Z3" s="110" t="str">
        <f>IF(LEN(N3)=0," ",N3)</f>
        <v>DJ_Fairy</v>
      </c>
      <c r="AA3" s="111" t="str">
        <f>IF(LEN(U3)=0," ",U3)</f>
        <v>Батькович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70" t="s">
        <v>0</v>
      </c>
      <c r="D4" s="171"/>
      <c r="E4" s="171"/>
      <c r="F4" s="171"/>
      <c r="G4" s="172"/>
      <c r="H4" s="55" t="s">
        <v>7</v>
      </c>
      <c r="I4" s="134" t="s">
        <v>8</v>
      </c>
      <c r="J4" s="135"/>
      <c r="K4" s="48"/>
      <c r="L4" s="48"/>
      <c r="M4" s="129"/>
      <c r="N4" s="136" t="s">
        <v>0</v>
      </c>
      <c r="O4" s="136"/>
      <c r="P4" s="137"/>
      <c r="Q4" s="99" t="s">
        <v>13</v>
      </c>
      <c r="R4" s="138" t="s">
        <v>9</v>
      </c>
      <c r="S4" s="139"/>
      <c r="T4" s="99" t="s">
        <v>13</v>
      </c>
      <c r="U4" s="136" t="s">
        <v>0</v>
      </c>
      <c r="V4" s="136"/>
      <c r="W4" s="137"/>
      <c r="X4" s="40"/>
      <c r="Y4" s="41"/>
      <c r="Z4" s="140" t="s">
        <v>3</v>
      </c>
      <c r="AA4" s="141"/>
    </row>
    <row r="5" spans="2:27" ht="13.5" customHeight="1">
      <c r="B5" s="3" t="str">
        <f>IF(L5=0,IF(X5=0,CONCATENATE(C5," - матч перенесен"),CONCATENATE(C5," - ",I5,":",J5)),C5)</f>
        <v>1. 02.09.2011 Германия - Австрия</v>
      </c>
      <c r="C5" s="142" t="s">
        <v>71</v>
      </c>
      <c r="D5" s="143"/>
      <c r="E5" s="143"/>
      <c r="F5" s="143"/>
      <c r="G5" s="144"/>
      <c r="H5" s="55"/>
      <c r="I5" s="23"/>
      <c r="J5" s="27"/>
      <c r="K5" s="51"/>
      <c r="L5" s="22">
        <f>IF(OR(LEN(I5)=0,LEN(J5)=0),1,0)</f>
        <v>1</v>
      </c>
      <c r="M5" s="129"/>
      <c r="N5" s="23">
        <v>9</v>
      </c>
      <c r="O5" s="8">
        <v>2</v>
      </c>
      <c r="P5" s="9">
        <v>1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23">
        <v>9</v>
      </c>
      <c r="V5" s="8">
        <v>2</v>
      </c>
      <c r="W5" s="9">
        <v>1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108">
        <f>SUM(R5:R7,R9:R11)</f>
        <v>0</v>
      </c>
      <c r="AA5" s="109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2. 02.09.2011 Ирландия - Словакия</v>
      </c>
      <c r="C6" s="142" t="s">
        <v>72</v>
      </c>
      <c r="D6" s="143"/>
      <c r="E6" s="143"/>
      <c r="F6" s="143"/>
      <c r="G6" s="144"/>
      <c r="H6" s="55"/>
      <c r="I6" s="8"/>
      <c r="J6" s="24"/>
      <c r="K6" s="52"/>
      <c r="L6" s="5">
        <f>IF(OR(LEN(I6)=0,LEN(J6)=0),1,0)</f>
        <v>1</v>
      </c>
      <c r="M6" s="129"/>
      <c r="N6" s="8">
        <v>8</v>
      </c>
      <c r="O6" s="8">
        <v>6</v>
      </c>
      <c r="P6" s="9">
        <v>3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8">
        <v>8</v>
      </c>
      <c r="V6" s="8">
        <v>4</v>
      </c>
      <c r="W6" s="9">
        <v>3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0" t="s">
        <v>4</v>
      </c>
      <c r="AA6" s="141"/>
    </row>
    <row r="7" spans="2:27" ht="13.5" customHeight="1" thickBot="1">
      <c r="B7" s="3" t="str">
        <f>IF(L7=0,IF(X7=0,CONCATENATE(C7," - матч перенесен"),CONCATENATE(C7," - ",I7,":",J7)),C7)</f>
        <v>3. 02.09.2011 Северная Ирландия - Сербия</v>
      </c>
      <c r="C7" s="142" t="s">
        <v>73</v>
      </c>
      <c r="D7" s="143"/>
      <c r="E7" s="143"/>
      <c r="F7" s="143"/>
      <c r="G7" s="144"/>
      <c r="H7" s="55"/>
      <c r="I7" s="28"/>
      <c r="J7" s="29"/>
      <c r="K7" s="53"/>
      <c r="L7" s="19">
        <f>IF(OR(LEN(I7)=0,LEN(J7)=0),1,0)</f>
        <v>1</v>
      </c>
      <c r="M7" s="129"/>
      <c r="N7" s="8">
        <v>5</v>
      </c>
      <c r="O7" s="8">
        <v>4</v>
      </c>
      <c r="P7" s="9">
        <v>7</v>
      </c>
      <c r="Q7" s="10" t="str">
        <f>IF(X7=0,0,IF(X7=1,N7,IF(X7=2,O7,IF(X7=3,P7," "))))</f>
        <v> </v>
      </c>
      <c r="R7" s="97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8">
        <v>7</v>
      </c>
      <c r="V7" s="8">
        <v>6</v>
      </c>
      <c r="W7" s="9">
        <v>5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08">
        <f>IF(Z5-AA5&gt;0,Z5-AA5,0)</f>
        <v>0</v>
      </c>
      <c r="AA7" s="109">
        <f>IF(Z5-AA5&lt;0,AA5-Z5,0)</f>
        <v>0</v>
      </c>
    </row>
    <row r="8" spans="2:27" ht="13.5" customHeight="1" thickBot="1">
      <c r="B8" s="3" t="s">
        <v>12</v>
      </c>
      <c r="C8" s="131" t="s">
        <v>1</v>
      </c>
      <c r="D8" s="132"/>
      <c r="E8" s="132"/>
      <c r="F8" s="132"/>
      <c r="G8" s="133"/>
      <c r="H8" s="55" t="s">
        <v>7</v>
      </c>
      <c r="I8" s="30"/>
      <c r="J8" s="31"/>
      <c r="K8" s="54"/>
      <c r="L8" s="6">
        <f>SUM(L5:L7,L9:L11)</f>
        <v>6</v>
      </c>
      <c r="M8" s="129"/>
      <c r="N8" s="145" t="s">
        <v>1</v>
      </c>
      <c r="O8" s="145"/>
      <c r="P8" s="146"/>
      <c r="Q8" s="21"/>
      <c r="R8" s="98"/>
      <c r="S8" s="91"/>
      <c r="T8" s="21"/>
      <c r="U8" s="145" t="s">
        <v>1</v>
      </c>
      <c r="V8" s="145"/>
      <c r="W8" s="146"/>
      <c r="X8" s="42"/>
      <c r="Y8" s="43"/>
      <c r="Z8" s="147" t="s">
        <v>14</v>
      </c>
      <c r="AA8" s="148"/>
    </row>
    <row r="9" spans="2:27" ht="13.5" customHeight="1">
      <c r="B9" s="3" t="str">
        <f>IF(L9=0,IF(X9=0,CONCATENATE(C9," - матч перенесен"),CONCATENATE(C9," - ",I9,":",J9)),C9)</f>
        <v>4. 02.09.2011 Венгрия - Швеция</v>
      </c>
      <c r="C9" s="142" t="s">
        <v>74</v>
      </c>
      <c r="D9" s="143"/>
      <c r="E9" s="143"/>
      <c r="F9" s="143"/>
      <c r="G9" s="144"/>
      <c r="H9" s="55"/>
      <c r="I9" s="23"/>
      <c r="J9" s="24"/>
      <c r="K9" s="52"/>
      <c r="L9" s="22">
        <f>IF(OR(LEN(I9)=0,LEN(J9)=0),1,0)</f>
        <v>1</v>
      </c>
      <c r="M9" s="129"/>
      <c r="N9" s="8">
        <v>4</v>
      </c>
      <c r="O9" s="8">
        <v>2</v>
      </c>
      <c r="P9" s="9">
        <v>9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8">
        <v>1</v>
      </c>
      <c r="V9" s="8">
        <v>2</v>
      </c>
      <c r="W9" s="9">
        <v>9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108">
        <f>SUM(Q5:Q7,Q9:Q11)</f>
        <v>0</v>
      </c>
      <c r="AA9" s="109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5. 02.09.2011 Уэльс - Черногория</v>
      </c>
      <c r="C10" s="142" t="s">
        <v>75</v>
      </c>
      <c r="D10" s="143"/>
      <c r="E10" s="143"/>
      <c r="F10" s="143"/>
      <c r="G10" s="144"/>
      <c r="H10" s="55"/>
      <c r="I10" s="23"/>
      <c r="J10" s="24"/>
      <c r="K10" s="52"/>
      <c r="L10" s="5">
        <f>IF(OR(LEN(I10)=0,LEN(J10)=0),1,0)</f>
        <v>1</v>
      </c>
      <c r="M10" s="129"/>
      <c r="N10" s="8">
        <v>8</v>
      </c>
      <c r="O10" s="8">
        <v>1</v>
      </c>
      <c r="P10" s="9">
        <v>3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8">
        <v>3</v>
      </c>
      <c r="V10" s="8">
        <v>8</v>
      </c>
      <c r="W10" s="9">
        <v>6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2"/>
      <c r="AA10" s="113"/>
    </row>
    <row r="11" spans="2:27" ht="13.5" customHeight="1" thickBot="1">
      <c r="B11" s="3" t="str">
        <f>IF(L11=0,IF(X11=0,CONCATENATE(C11," - матч перенесен"),CONCATENATE(C11," - ",I11,":",J11)),C11)</f>
        <v>6. 03.09.2011 Шотландия - Чехия</v>
      </c>
      <c r="C11" s="149" t="s">
        <v>76</v>
      </c>
      <c r="D11" s="150"/>
      <c r="E11" s="150"/>
      <c r="F11" s="150"/>
      <c r="G11" s="151"/>
      <c r="H11" s="55"/>
      <c r="I11" s="25"/>
      <c r="J11" s="26"/>
      <c r="K11" s="51"/>
      <c r="L11" s="19">
        <f>IF(OR(LEN(I11)=0,LEN(J11)=0),1,0)</f>
        <v>1</v>
      </c>
      <c r="M11" s="129"/>
      <c r="N11" s="8">
        <v>7</v>
      </c>
      <c r="O11" s="8">
        <v>5</v>
      </c>
      <c r="P11" s="9">
        <v>6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8">
        <v>7</v>
      </c>
      <c r="V11" s="8">
        <v>5</v>
      </c>
      <c r="W11" s="9">
        <v>4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6"/>
      <c r="AA11" s="47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[color=#FF0000][u]DJ_Fairy – Батькович[/u] 0:0 [/color] (разница 0:0) (0-0)[/b]</v>
      </c>
      <c r="C12" s="152" t="str">
        <f>IF(LEN(N2)=0," ",N2)</f>
        <v>ЛФЛА</v>
      </c>
      <c r="D12" s="153"/>
      <c r="E12" s="153"/>
      <c r="F12" s="153"/>
      <c r="G12" s="81" t="str">
        <f>IF(LEN(U2)=0," ",U2)</f>
        <v>КСП Химик</v>
      </c>
      <c r="H12" s="64"/>
      <c r="I12" s="41"/>
      <c r="J12" s="41"/>
      <c r="K12" s="41"/>
      <c r="L12" s="65"/>
      <c r="M12" s="129"/>
      <c r="N12" s="154" t="s">
        <v>22</v>
      </c>
      <c r="O12" s="155"/>
      <c r="P12" s="156"/>
      <c r="Q12" s="37"/>
      <c r="R12" s="37"/>
      <c r="S12" s="37"/>
      <c r="T12" s="37"/>
      <c r="U12" s="154" t="s">
        <v>67</v>
      </c>
      <c r="V12" s="155"/>
      <c r="W12" s="156"/>
      <c r="X12" s="61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1"/>
      <c r="Z12" s="110" t="str">
        <f>IF(LEN(N12)=0," ",N12)</f>
        <v>maloi</v>
      </c>
      <c r="AA12" s="111" t="str">
        <f>IF(LEN(U12)=0," ",U12)</f>
        <v>Rainhart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DJ_Fairy
1 тайм:[/b]
1. 9-2-1
2. 8-6-3
3. 5-4-7</v>
      </c>
      <c r="C13" s="157" t="s">
        <v>2</v>
      </c>
      <c r="D13" s="158"/>
      <c r="E13" s="158"/>
      <c r="F13" s="158"/>
      <c r="G13" s="159"/>
      <c r="H13" s="67"/>
      <c r="I13" s="56"/>
      <c r="J13" s="56"/>
      <c r="K13" s="56"/>
      <c r="L13" s="50"/>
      <c r="M13" s="129"/>
      <c r="N13" s="136" t="s">
        <v>0</v>
      </c>
      <c r="O13" s="136"/>
      <c r="P13" s="137"/>
      <c r="Q13" s="99" t="s">
        <v>13</v>
      </c>
      <c r="R13" s="138" t="s">
        <v>9</v>
      </c>
      <c r="S13" s="139"/>
      <c r="T13" s="99" t="s">
        <v>13</v>
      </c>
      <c r="U13" s="136" t="s">
        <v>0</v>
      </c>
      <c r="V13" s="136"/>
      <c r="W13" s="137"/>
      <c r="X13" s="62"/>
      <c r="Y13" s="56"/>
      <c r="Z13" s="140" t="s">
        <v>3</v>
      </c>
      <c r="AA13" s="141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4-2-9
5. 8-1-3
6. 7-5-6</v>
      </c>
      <c r="C14" s="160">
        <f>SUM(Z7,Z16,Z25,Z34)</f>
        <v>0</v>
      </c>
      <c r="D14" s="161"/>
      <c r="E14" s="161"/>
      <c r="F14" s="161"/>
      <c r="G14" s="81">
        <f>SUM(AA7,AA16,AA25,AA34)</f>
        <v>0</v>
      </c>
      <c r="H14" s="67"/>
      <c r="I14" s="56"/>
      <c r="J14" s="56"/>
      <c r="K14" s="56"/>
      <c r="L14" s="50"/>
      <c r="M14" s="129"/>
      <c r="N14" s="8">
        <v>9</v>
      </c>
      <c r="O14" s="8">
        <v>3</v>
      </c>
      <c r="P14" s="9">
        <v>1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8">
        <v>9</v>
      </c>
      <c r="V14" s="8">
        <v>2</v>
      </c>
      <c r="W14" s="9">
        <v>1</v>
      </c>
      <c r="X14" s="33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108">
        <f>SUM(R14:R16,R18:R20)</f>
        <v>0</v>
      </c>
      <c r="AA14" s="109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Батькович
1 тайм:[/b]
1. 9-2-1
2. 8-4-3
3. 7-6-5</v>
      </c>
      <c r="C15" s="157" t="s">
        <v>14</v>
      </c>
      <c r="D15" s="158"/>
      <c r="E15" s="158"/>
      <c r="F15" s="158"/>
      <c r="G15" s="159"/>
      <c r="H15" s="68"/>
      <c r="I15" s="66"/>
      <c r="J15" s="66"/>
      <c r="K15" s="66"/>
      <c r="L15" s="69"/>
      <c r="M15" s="129"/>
      <c r="N15" s="8">
        <v>8</v>
      </c>
      <c r="O15" s="8">
        <v>6</v>
      </c>
      <c r="P15" s="9">
        <v>5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8">
        <v>8</v>
      </c>
      <c r="V15" s="8">
        <v>4</v>
      </c>
      <c r="W15" s="9">
        <v>3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0" t="s">
        <v>4</v>
      </c>
      <c r="AA15" s="141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1-2-9
5. 3-8-6
6. 7-5-4</v>
      </c>
      <c r="C16" s="160">
        <f>SUM(Z9,Z18,Z27,Z36)</f>
        <v>0</v>
      </c>
      <c r="D16" s="161"/>
      <c r="E16" s="161"/>
      <c r="F16" s="161"/>
      <c r="G16" s="81">
        <f>SUM(AA9,AA18,AA27,AA36)</f>
        <v>0</v>
      </c>
      <c r="H16" s="71"/>
      <c r="I16" s="70"/>
      <c r="J16" s="70"/>
      <c r="K16" s="70"/>
      <c r="L16" s="70"/>
      <c r="M16" s="129"/>
      <c r="N16" s="8">
        <v>2</v>
      </c>
      <c r="O16" s="8">
        <v>4</v>
      </c>
      <c r="P16" s="9">
        <v>7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8">
        <v>5</v>
      </c>
      <c r="V16" s="8">
        <v>7</v>
      </c>
      <c r="W16" s="9">
        <v>6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08">
        <f>IF(Z14-AA14&gt;0,Z14-AA14,0)</f>
        <v>0</v>
      </c>
      <c r="AA16" s="109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[color=#FF0000][u]maloi – Rainhart[/u] 0:0 [/color] (разница 0:0) (0-0)[/b]</v>
      </c>
      <c r="C17" s="70" t="s">
        <v>7</v>
      </c>
      <c r="D17" s="70"/>
      <c r="E17" s="70"/>
      <c r="F17" s="70"/>
      <c r="G17" s="70"/>
      <c r="H17" s="71"/>
      <c r="I17" s="70"/>
      <c r="J17" s="70"/>
      <c r="K17" s="70"/>
      <c r="L17" s="70"/>
      <c r="M17" s="129"/>
      <c r="N17" s="145" t="s">
        <v>1</v>
      </c>
      <c r="O17" s="145"/>
      <c r="P17" s="146"/>
      <c r="Q17" s="21"/>
      <c r="R17" s="98"/>
      <c r="S17" s="91"/>
      <c r="T17" s="21"/>
      <c r="U17" s="145" t="s">
        <v>1</v>
      </c>
      <c r="V17" s="145"/>
      <c r="W17" s="146"/>
      <c r="X17" s="32"/>
      <c r="Y17" s="17"/>
      <c r="Z17" s="147" t="s">
        <v>14</v>
      </c>
      <c r="AA17" s="148"/>
    </row>
    <row r="18" spans="1:27" ht="13.5" customHeigh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maloi
1 тайм:[/b]
1. 9-3-1
2. 8-6-5
3. 2-4-7</v>
      </c>
      <c r="C18" s="56" t="s">
        <v>7</v>
      </c>
      <c r="D18" s="56"/>
      <c r="E18" s="56"/>
      <c r="F18" s="56"/>
      <c r="G18" s="56"/>
      <c r="H18" s="56"/>
      <c r="I18" s="56"/>
      <c r="J18" s="56"/>
      <c r="K18" s="56"/>
      <c r="L18" s="56"/>
      <c r="M18" s="129"/>
      <c r="N18" s="8">
        <v>2</v>
      </c>
      <c r="O18" s="8">
        <v>3</v>
      </c>
      <c r="P18" s="9">
        <v>9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8">
        <v>2</v>
      </c>
      <c r="V18" s="8">
        <v>4</v>
      </c>
      <c r="W18" s="9">
        <v>8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108">
        <f>SUM(Q14:Q16,Q18:Q20)</f>
        <v>0</v>
      </c>
      <c r="AA18" s="109">
        <f>SUM(T14:T16,T18:T20)</f>
        <v>0</v>
      </c>
    </row>
    <row r="19" spans="1:27" ht="13.5" customHeight="1">
      <c r="A19" s="15"/>
      <c r="B19" s="3" t="str">
        <f>CONCATENATE("[b]2 тайм:[/b]",CHAR(10),"4. ",N18,"-",O18,"-",P18,CHAR(10),"5. ",N19,"-",O19,"-",P19,CHAR(10),"6. ",N20,"-",O20,"-",P20)</f>
        <v>[b]2 тайм:[/b]
4. 2-3-9
5. 1-4-8
6. 5-6-7</v>
      </c>
      <c r="C19" s="56" t="s">
        <v>7</v>
      </c>
      <c r="D19" s="56"/>
      <c r="E19" s="56"/>
      <c r="F19" s="56"/>
      <c r="G19" s="56"/>
      <c r="H19" s="56"/>
      <c r="I19" s="56"/>
      <c r="J19" s="56"/>
      <c r="K19" s="56"/>
      <c r="L19" s="56"/>
      <c r="M19" s="129"/>
      <c r="N19" s="8">
        <v>1</v>
      </c>
      <c r="O19" s="8">
        <v>4</v>
      </c>
      <c r="P19" s="9">
        <v>8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8">
        <v>1</v>
      </c>
      <c r="V19" s="8">
        <v>3</v>
      </c>
      <c r="W19" s="9">
        <v>9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6"/>
      <c r="AA19" s="57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Rainhart
1 тайм:[/b]
1. 9-2-1
2. 8-4-3
3. 5-7-6</v>
      </c>
      <c r="C20" s="56" t="s">
        <v>7</v>
      </c>
      <c r="D20" s="56"/>
      <c r="E20" s="56"/>
      <c r="F20" s="56"/>
      <c r="G20" s="56"/>
      <c r="H20" s="56"/>
      <c r="I20" s="56"/>
      <c r="J20" s="56"/>
      <c r="K20" s="56"/>
      <c r="L20" s="56"/>
      <c r="M20" s="129"/>
      <c r="N20" s="114">
        <v>5</v>
      </c>
      <c r="O20" s="8">
        <v>6</v>
      </c>
      <c r="P20" s="9">
        <v>7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14">
        <v>5</v>
      </c>
      <c r="V20" s="8">
        <v>7</v>
      </c>
      <c r="W20" s="9">
        <v>6</v>
      </c>
      <c r="X20" s="34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8"/>
      <c r="AA20" s="59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2-4-8
5. 1-3-9
6. 5-7-6</v>
      </c>
      <c r="C21" s="56" t="s">
        <v>7</v>
      </c>
      <c r="D21" s="56"/>
      <c r="E21" s="56"/>
      <c r="F21" s="56"/>
      <c r="G21" s="56"/>
      <c r="H21" s="56"/>
      <c r="I21" s="56"/>
      <c r="J21" s="56"/>
      <c r="K21" s="56"/>
      <c r="L21" s="56"/>
      <c r="M21" s="129"/>
      <c r="N21" s="154" t="s">
        <v>20</v>
      </c>
      <c r="O21" s="155"/>
      <c r="P21" s="156"/>
      <c r="Q21" s="37"/>
      <c r="R21" s="37"/>
      <c r="S21" s="37"/>
      <c r="T21" s="37"/>
      <c r="U21" s="154" t="s">
        <v>37</v>
      </c>
      <c r="V21" s="155"/>
      <c r="W21" s="156"/>
      <c r="X21" s="56"/>
      <c r="Y21" s="56"/>
      <c r="Z21" s="110" t="str">
        <f>IF(LEN(N21)=0," ",N21)</f>
        <v>Тимур</v>
      </c>
      <c r="AA21" s="111" t="str">
        <f>IF(LEN(U21)=0," ",U21)</f>
        <v>Compozero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[color=#FF0000][u]Тимур – Compozero[/u] 0:0 [/color] (разница 0:0) (0-0)[/b]</v>
      </c>
      <c r="C22" s="56" t="s">
        <v>7</v>
      </c>
      <c r="D22" s="56"/>
      <c r="E22" s="56"/>
      <c r="F22" s="56"/>
      <c r="G22" s="56"/>
      <c r="H22" s="56"/>
      <c r="I22" s="56"/>
      <c r="J22" s="56"/>
      <c r="K22" s="56"/>
      <c r="L22" s="56"/>
      <c r="M22" s="129"/>
      <c r="N22" s="136" t="s">
        <v>0</v>
      </c>
      <c r="O22" s="136"/>
      <c r="P22" s="137"/>
      <c r="Q22" s="99" t="s">
        <v>13</v>
      </c>
      <c r="R22" s="138" t="s">
        <v>9</v>
      </c>
      <c r="S22" s="139"/>
      <c r="T22" s="99" t="s">
        <v>13</v>
      </c>
      <c r="U22" s="136" t="s">
        <v>0</v>
      </c>
      <c r="V22" s="136"/>
      <c r="W22" s="137"/>
      <c r="X22" s="56"/>
      <c r="Y22" s="56"/>
      <c r="Z22" s="140" t="s">
        <v>3</v>
      </c>
      <c r="AA22" s="141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Тимур
1 тайм:[/b]
1. 9-2-1
2. 7-6-5
3. 3-4-8</v>
      </c>
      <c r="C23" s="56" t="s">
        <v>7</v>
      </c>
      <c r="D23" s="56"/>
      <c r="E23" s="56"/>
      <c r="F23" s="56"/>
      <c r="G23" s="56"/>
      <c r="H23" s="56"/>
      <c r="I23" s="56"/>
      <c r="J23" s="56"/>
      <c r="K23" s="56"/>
      <c r="L23" s="56"/>
      <c r="M23" s="129"/>
      <c r="N23" s="8">
        <v>9</v>
      </c>
      <c r="O23" s="8">
        <v>2</v>
      </c>
      <c r="P23" s="9">
        <v>1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8">
        <v>9</v>
      </c>
      <c r="V23" s="8">
        <v>2</v>
      </c>
      <c r="W23" s="9">
        <v>1</v>
      </c>
      <c r="X23" s="33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108">
        <f>SUM(R23:R25,R27:R29)</f>
        <v>0</v>
      </c>
      <c r="AA23" s="109">
        <f>SUM(S23:S25,S27:S29)</f>
        <v>0</v>
      </c>
    </row>
    <row r="24" spans="1:27" ht="13.5" customHeight="1">
      <c r="A24" s="15"/>
      <c r="B24" s="115" t="str">
        <f>CONCATENATE("[b]2 тайм:[/b]",CHAR(10),"4. ",N27,"-",O27,"-",P27,CHAR(10),"5. ",N28,"-",O28,"-",P28,CHAR(10),"6. ",N29,"-",O29,"-",P29)</f>
        <v>[b]2 тайм:[/b]
4. 9-2-1
5. 3-6-7
6. 4-5-8</v>
      </c>
      <c r="C24" s="56" t="s">
        <v>7</v>
      </c>
      <c r="D24" s="56"/>
      <c r="E24" s="56"/>
      <c r="F24" s="56"/>
      <c r="G24" s="56"/>
      <c r="H24" s="56"/>
      <c r="I24" s="56"/>
      <c r="J24" s="56"/>
      <c r="K24" s="56"/>
      <c r="L24" s="56"/>
      <c r="M24" s="129"/>
      <c r="N24" s="8">
        <v>7</v>
      </c>
      <c r="O24" s="8">
        <v>6</v>
      </c>
      <c r="P24" s="9">
        <v>5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8">
        <v>8</v>
      </c>
      <c r="V24" s="8">
        <v>7</v>
      </c>
      <c r="W24" s="9">
        <v>4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0" t="s">
        <v>4</v>
      </c>
      <c r="AA24" s="141"/>
    </row>
    <row r="25" spans="1:27" ht="13.5" customHeight="1" thickBot="1">
      <c r="A25" s="15"/>
      <c r="B25" s="115" t="str">
        <f>CONCATENATE(CHAR(10),"[b]Прогноз от: ",U21,CHAR(10),"1 тайм:[/b]",CHAR(10),"1. ",U23,"-",V23,"-",W23,CHAR(10),"2. ",U24,"-",V24,"-",W24,CHAR(10),"3. ",U25,"-",V25,"-",W25)</f>
        <v>
[b]Прогноз от: Compozero
1 тайм:[/b]
1. 9-2-1
2. 8-7-4
3. 3-5-6</v>
      </c>
      <c r="C25" s="56" t="s">
        <v>7</v>
      </c>
      <c r="D25" s="56"/>
      <c r="E25" s="56"/>
      <c r="F25" s="56"/>
      <c r="G25" s="56"/>
      <c r="H25" s="56"/>
      <c r="I25" s="56"/>
      <c r="J25" s="56"/>
      <c r="K25" s="56"/>
      <c r="L25" s="56"/>
      <c r="M25" s="129"/>
      <c r="N25" s="8">
        <v>3</v>
      </c>
      <c r="O25" s="8">
        <v>4</v>
      </c>
      <c r="P25" s="9">
        <v>8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8">
        <v>3</v>
      </c>
      <c r="V25" s="8">
        <v>5</v>
      </c>
      <c r="W25" s="9">
        <v>6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08">
        <f>IF(Z23-AA23&gt;0,Z23-AA23,0)</f>
        <v>0</v>
      </c>
      <c r="AA25" s="109">
        <f>IF(Z23-AA23&lt;0,AA23-Z23,0)</f>
        <v>0</v>
      </c>
    </row>
    <row r="26" spans="1:27" ht="13.5" customHeight="1" thickBot="1">
      <c r="A26" s="15"/>
      <c r="B26" s="115" t="str">
        <f>CONCATENATE("[b]2 тайм:[/b]",CHAR(10),"4. ",U27,"-",V27,"-",W27,CHAR(10),"5. ",U28,"-",V28,"-",W28,CHAR(10),"6. ",U29,"-",V29,"-",W29)</f>
        <v>[b]2 тайм:[/b]
4. 1-2-9
5. 3-4-7
6. 6-5-8</v>
      </c>
      <c r="C26" s="56" t="s">
        <v>7</v>
      </c>
      <c r="D26" s="56"/>
      <c r="E26" s="56"/>
      <c r="F26" s="56"/>
      <c r="G26" s="56"/>
      <c r="H26" s="56"/>
      <c r="I26" s="56"/>
      <c r="J26" s="56"/>
      <c r="K26" s="56"/>
      <c r="L26" s="56"/>
      <c r="M26" s="129"/>
      <c r="N26" s="145" t="s">
        <v>1</v>
      </c>
      <c r="O26" s="145"/>
      <c r="P26" s="146"/>
      <c r="Q26" s="21"/>
      <c r="R26" s="98"/>
      <c r="S26" s="91"/>
      <c r="T26" s="21"/>
      <c r="U26" s="145" t="s">
        <v>1</v>
      </c>
      <c r="V26" s="145"/>
      <c r="W26" s="146"/>
      <c r="X26" s="42"/>
      <c r="Y26" s="43"/>
      <c r="Z26" s="147" t="s">
        <v>14</v>
      </c>
      <c r="AA26" s="148"/>
    </row>
    <row r="27" spans="1:27" ht="13.5" customHeight="1">
      <c r="A27" s="15"/>
      <c r="B27" s="115" t="str">
        <f>CONCATENATE(CHAR(10),"[b]Линия 4. [color=#FF0000][u]",Z30," ",CHAR(150)," ",AA30,"[/u] ",Z32,":",AA32," [/color] (разница ",Z34,":",AA34,") (",Z36,"-",AA36,")[/b]")</f>
        <v>
[b]Линия 4. [color=#FF0000][u]DOBRIY – Vinspetro[/u] 0:0 [/color] (разница 0:0) (0-0)[/b]</v>
      </c>
      <c r="C27" s="56" t="s">
        <v>7</v>
      </c>
      <c r="D27" s="56"/>
      <c r="E27" s="56"/>
      <c r="F27" s="56"/>
      <c r="G27" s="56"/>
      <c r="H27" s="56"/>
      <c r="I27" s="56"/>
      <c r="J27" s="56"/>
      <c r="K27" s="56"/>
      <c r="L27" s="56"/>
      <c r="M27" s="129"/>
      <c r="N27" s="8">
        <v>9</v>
      </c>
      <c r="O27" s="8">
        <v>2</v>
      </c>
      <c r="P27" s="9">
        <v>1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8">
        <v>1</v>
      </c>
      <c r="V27" s="8">
        <v>2</v>
      </c>
      <c r="W27" s="9">
        <v>9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108">
        <f>SUM(Q23:Q25,Q27:Q29)</f>
        <v>0</v>
      </c>
      <c r="AA27" s="109">
        <f>SUM(T23:T25,T27:T29)</f>
        <v>0</v>
      </c>
    </row>
    <row r="28" spans="1:27" ht="13.5" customHeight="1">
      <c r="A28" s="15"/>
      <c r="B28" s="115" t="str">
        <f>CONCATENATE("[b]Прогноз от: ",N30,CHAR(10),"1 тайм:[/b]",CHAR(10),"1. ",N32,"-",O32,"-",P32,CHAR(10),"2. ",N33,"-",O33,"-",P33,CHAR(10),"3. ",N34,"-",O34,"-",P34)</f>
        <v>[b]Прогноз от: DOBRIY
1 тайм:[/b]
1. 9-3-1
2. 8-4-2
3. 7-6-5</v>
      </c>
      <c r="C28" s="56" t="s">
        <v>7</v>
      </c>
      <c r="D28" s="56"/>
      <c r="E28" s="56"/>
      <c r="F28" s="56"/>
      <c r="G28" s="56"/>
      <c r="H28" s="56"/>
      <c r="I28" s="56"/>
      <c r="J28" s="56"/>
      <c r="K28" s="56"/>
      <c r="L28" s="56"/>
      <c r="M28" s="129"/>
      <c r="N28" s="8">
        <v>3</v>
      </c>
      <c r="O28" s="8">
        <v>6</v>
      </c>
      <c r="P28" s="9">
        <v>7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8">
        <v>3</v>
      </c>
      <c r="V28" s="8">
        <v>4</v>
      </c>
      <c r="W28" s="9">
        <v>7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6"/>
      <c r="AA28" s="57"/>
    </row>
    <row r="29" spans="1:27" ht="13.5" customHeight="1" thickBot="1">
      <c r="A29" s="15"/>
      <c r="B29" s="115" t="str">
        <f>CONCATENATE("[b]2 тайм:[/b]",CHAR(10),"4. ",N36,"-",O36,"-",P36,CHAR(10),"5. ",N37,"-",O37,"-",P37,CHAR(10),"6. ",N38,"-",O38,"-",P38)</f>
        <v>[b]2 тайм:[/b]
4. 2-4-8
5. 9-3-1
6. 5-6-7</v>
      </c>
      <c r="C29" s="56" t="s">
        <v>7</v>
      </c>
      <c r="D29" s="56"/>
      <c r="E29" s="56"/>
      <c r="F29" s="56"/>
      <c r="G29" s="56"/>
      <c r="H29" s="56"/>
      <c r="I29" s="56"/>
      <c r="J29" s="56"/>
      <c r="K29" s="56"/>
      <c r="L29" s="56"/>
      <c r="M29" s="129"/>
      <c r="N29" s="8">
        <v>4</v>
      </c>
      <c r="O29" s="8">
        <v>5</v>
      </c>
      <c r="P29" s="9">
        <v>8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8">
        <v>6</v>
      </c>
      <c r="V29" s="8">
        <v>5</v>
      </c>
      <c r="W29" s="9">
        <v>8</v>
      </c>
      <c r="X29" s="34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8"/>
      <c r="AA29" s="59"/>
    </row>
    <row r="30" spans="1:27" ht="13.5" customHeight="1" thickBot="1">
      <c r="A30" s="15"/>
      <c r="B30" s="115" t="str">
        <f>CONCATENATE(CHAR(10),"[b]Прогноз от: ",U30,CHAR(10),"1 тайм:[/b]",CHAR(10),"1. ",U32,"-",V32,"-",W32,CHAR(10),"2. ",U33,"-",V33,"-",W33,CHAR(10),"3. ",U34,"-",V34,"-",W34)</f>
        <v>
[b]Прогноз от: Vinspetro
1 тайм:[/b]
1. 9-2-1
2. 8-6-4
3. 5-7-3</v>
      </c>
      <c r="C30" s="56" t="s">
        <v>7</v>
      </c>
      <c r="D30" s="56"/>
      <c r="E30" s="56"/>
      <c r="F30" s="56"/>
      <c r="G30" s="56"/>
      <c r="H30" s="56"/>
      <c r="I30" s="56"/>
      <c r="J30" s="56"/>
      <c r="K30" s="56"/>
      <c r="L30" s="56"/>
      <c r="M30" s="129"/>
      <c r="N30" s="154" t="s">
        <v>19</v>
      </c>
      <c r="O30" s="155"/>
      <c r="P30" s="156"/>
      <c r="Q30" s="37"/>
      <c r="R30" s="37"/>
      <c r="S30" s="37"/>
      <c r="T30" s="37"/>
      <c r="U30" s="154" t="s">
        <v>41</v>
      </c>
      <c r="V30" s="155"/>
      <c r="W30" s="156"/>
      <c r="X30" s="56"/>
      <c r="Y30" s="56"/>
      <c r="Z30" s="110" t="str">
        <f>IF(LEN(N30)=0," ",N30)</f>
        <v>DOBRIY</v>
      </c>
      <c r="AA30" s="111" t="str">
        <f>IF(LEN(U30)=0," ",U30)</f>
        <v>Vinspetro</v>
      </c>
    </row>
    <row r="31" spans="1:27" ht="13.5" customHeight="1" thickBot="1">
      <c r="A31" s="15"/>
      <c r="B31" s="115" t="str">
        <f>CONCATENATE("[b]2 тайм:[/b]",CHAR(10),"4. ",U36,"-",V36,"-",W36,CHAR(10),"5. ",U37,"-",V37,"-",W37,CHAR(10),"6. ",U38,"-",V38,"-",W38)</f>
        <v>[b]2 тайм:[/b]
4. 3-4-9
5. 1-2-8
6. 6-7-5</v>
      </c>
      <c r="C31" s="56" t="s">
        <v>7</v>
      </c>
      <c r="D31" s="56"/>
      <c r="E31" s="56"/>
      <c r="F31" s="56"/>
      <c r="G31" s="56"/>
      <c r="H31" s="56"/>
      <c r="I31" s="56"/>
      <c r="J31" s="56"/>
      <c r="K31" s="56"/>
      <c r="L31" s="56"/>
      <c r="M31" s="129"/>
      <c r="N31" s="136" t="s">
        <v>0</v>
      </c>
      <c r="O31" s="136"/>
      <c r="P31" s="137"/>
      <c r="Q31" s="99" t="s">
        <v>13</v>
      </c>
      <c r="R31" s="138" t="s">
        <v>9</v>
      </c>
      <c r="S31" s="139"/>
      <c r="T31" s="99" t="s">
        <v>13</v>
      </c>
      <c r="U31" s="136" t="s">
        <v>0</v>
      </c>
      <c r="V31" s="136"/>
      <c r="W31" s="137"/>
      <c r="X31" s="56"/>
      <c r="Y31" s="56"/>
      <c r="Z31" s="140" t="s">
        <v>3</v>
      </c>
      <c r="AA31" s="141"/>
    </row>
    <row r="32" spans="1:27" ht="13.5" customHeight="1">
      <c r="A32" s="15"/>
      <c r="B32" s="115" t="str">
        <f>IF(AND(OR(LEN(N39)=0,N39="Игрок 5"),OR(LEN(U39)=0,U39="Игрок 6"))," ",CONCATENATE(CHAR(10),"[u][b]Запасные[/b][/u]"))</f>
        <v>
[u][b]Запасные[/b][/u]</v>
      </c>
      <c r="C32" s="56" t="s">
        <v>7</v>
      </c>
      <c r="D32" s="56"/>
      <c r="E32" s="56"/>
      <c r="F32" s="56"/>
      <c r="G32" s="56"/>
      <c r="H32" s="56"/>
      <c r="I32" s="56"/>
      <c r="J32" s="56"/>
      <c r="K32" s="56"/>
      <c r="L32" s="56"/>
      <c r="M32" s="129"/>
      <c r="N32" s="8">
        <v>9</v>
      </c>
      <c r="O32" s="8">
        <v>3</v>
      </c>
      <c r="P32" s="9">
        <v>1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8">
        <v>9</v>
      </c>
      <c r="V32" s="8">
        <v>2</v>
      </c>
      <c r="W32" s="9">
        <v>1</v>
      </c>
      <c r="X32" s="33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108">
        <f>SUM(R32:R34,R36:R38)</f>
        <v>0</v>
      </c>
      <c r="AA32" s="109">
        <f>SUM(S32:S34,S36:S38)</f>
        <v>0</v>
      </c>
    </row>
    <row r="33" spans="1:27" ht="13.5" customHeight="1">
      <c r="A33" s="15"/>
      <c r="B33" s="115" t="str">
        <f>IF(OR(LEN(N39)=0,N39="Игрок 5")," ",CONCATENATE("[b]Прогноз от: ",N39," (",Z41,")",CHAR(10),"1 тайм:[/b]",CHAR(10),"1. ",N41,"-",O41,"-",P41,CHAR(10),"2. ",N42,"-",O42,"-",P42,CHAR(10),"3. ",N43,"-",O43,"-",P43))</f>
        <v>[b]Прогноз от: taran (0)
1 тайм:[/b]
1. 9-2-1
2. 8-5-3
3. 4-6-7</v>
      </c>
      <c r="C33" s="56" t="s">
        <v>7</v>
      </c>
      <c r="D33" s="56"/>
      <c r="E33" s="56"/>
      <c r="F33" s="56"/>
      <c r="G33" s="56"/>
      <c r="H33" s="56"/>
      <c r="I33" s="56"/>
      <c r="J33" s="56"/>
      <c r="K33" s="56"/>
      <c r="L33" s="56"/>
      <c r="M33" s="129"/>
      <c r="N33" s="8">
        <v>8</v>
      </c>
      <c r="O33" s="8">
        <v>4</v>
      </c>
      <c r="P33" s="9">
        <v>2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8">
        <v>8</v>
      </c>
      <c r="V33" s="8">
        <v>6</v>
      </c>
      <c r="W33" s="9">
        <v>4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0" t="s">
        <v>4</v>
      </c>
      <c r="AA33" s="141"/>
    </row>
    <row r="34" spans="1:27" ht="13.5" customHeight="1" thickBot="1">
      <c r="A34" s="15"/>
      <c r="B34" s="115" t="str">
        <f>IF(OR(LEN(N39)=0,N39="Игрок 5")," ",CONCATENATE("[b]2 тайм:[/b]",CHAR(10),"4. ",N45,"-",O45,"-",P45,CHAR(10),"5. ",N46,"-",O46,"-",P46,CHAR(10),"6. ",N47,"-",O47,"-",P47))</f>
        <v>[b]2 тайм:[/b]
4. 1-6-9
5. 2-4-8
6. 3-7-5</v>
      </c>
      <c r="C34" s="56" t="s">
        <v>7</v>
      </c>
      <c r="D34" s="56"/>
      <c r="E34" s="56"/>
      <c r="F34" s="56"/>
      <c r="G34" s="56"/>
      <c r="H34" s="56"/>
      <c r="I34" s="56"/>
      <c r="J34" s="56"/>
      <c r="K34" s="56"/>
      <c r="L34" s="56"/>
      <c r="M34" s="129"/>
      <c r="N34" s="8">
        <v>7</v>
      </c>
      <c r="O34" s="8">
        <v>6</v>
      </c>
      <c r="P34" s="9">
        <v>5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8">
        <v>5</v>
      </c>
      <c r="V34" s="8">
        <v>7</v>
      </c>
      <c r="W34" s="9">
        <v>3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08">
        <f>IF(Z32-AA32&gt;0,Z32-AA32,0)</f>
        <v>0</v>
      </c>
      <c r="AA34" s="109">
        <f>IF(Z32-AA32&lt;0,AA32-Z32,0)</f>
        <v>0</v>
      </c>
    </row>
    <row r="35" spans="1:27" ht="13.5" customHeight="1" thickBot="1">
      <c r="A35" s="15"/>
      <c r="B35" s="115" t="str">
        <f>IF(OR(LEN(N48)=0,N48="Игрок 6")," ",CONCATENATE(CHAR(10),"[b]Прогноз от: ",N48," (",Z50,")",CHAR(10),"1 тайм:[/b]",CHAR(10),"1. ",N50,"-",O50,"-",P50,CHAR(10),"2. ",N51,"-",O51,"-",P51,CHAR(10),"3. ",N52,"-",O52,"-",P52))</f>
        <v>
[b]Прогноз от: Гудкэт (0)
1 тайм:[/b]
1. 9-3-1
2. 7-4-8
3. 2-5-6</v>
      </c>
      <c r="C35" s="56" t="s">
        <v>7</v>
      </c>
      <c r="D35" s="56"/>
      <c r="E35" s="56"/>
      <c r="F35" s="56"/>
      <c r="G35" s="56"/>
      <c r="H35" s="56"/>
      <c r="I35" s="56"/>
      <c r="J35" s="56"/>
      <c r="K35" s="56"/>
      <c r="L35" s="56"/>
      <c r="M35" s="129"/>
      <c r="N35" s="145" t="s">
        <v>1</v>
      </c>
      <c r="O35" s="145"/>
      <c r="P35" s="146"/>
      <c r="Q35" s="21"/>
      <c r="R35" s="98"/>
      <c r="S35" s="91"/>
      <c r="T35" s="21"/>
      <c r="U35" s="145" t="s">
        <v>1</v>
      </c>
      <c r="V35" s="145"/>
      <c r="W35" s="146"/>
      <c r="X35" s="42"/>
      <c r="Y35" s="43"/>
      <c r="Z35" s="147" t="s">
        <v>14</v>
      </c>
      <c r="AA35" s="148"/>
    </row>
    <row r="36" spans="1:27" ht="13.5" customHeight="1">
      <c r="A36" s="15"/>
      <c r="B36" s="115" t="str">
        <f>IF(OR(LEN(N48)=0,N48="Игрок 6")," ",CONCATENATE("[b]2 тайм:[/b]",CHAR(10),"4. ",N54,"-",O54,"-",P54,CHAR(10),"5. ",N55,"-",O55,"-",P55,CHAR(10),"6. ",N56,"-",O56,"-",P56))</f>
        <v>[b]2 тайм:[/b]
4. 1-3-8
5. 2-5-9
6. 4-6-7</v>
      </c>
      <c r="C36" s="56" t="s">
        <v>7</v>
      </c>
      <c r="D36" s="56"/>
      <c r="E36" s="56"/>
      <c r="F36" s="56"/>
      <c r="G36" s="56"/>
      <c r="H36" s="56"/>
      <c r="I36" s="56"/>
      <c r="J36" s="56"/>
      <c r="K36" s="56"/>
      <c r="L36" s="56"/>
      <c r="M36" s="129"/>
      <c r="N36" s="8">
        <v>2</v>
      </c>
      <c r="O36" s="8">
        <v>4</v>
      </c>
      <c r="P36" s="9">
        <v>8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8">
        <v>3</v>
      </c>
      <c r="V36" s="8">
        <v>4</v>
      </c>
      <c r="W36" s="9">
        <v>9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108">
        <f>SUM(Q32:Q34,Q36:Q38)</f>
        <v>0</v>
      </c>
      <c r="AA36" s="109">
        <f>SUM(T32:T34,T36:T38)</f>
        <v>0</v>
      </c>
    </row>
    <row r="37" spans="1:27" ht="13.5" customHeight="1">
      <c r="A37" s="15"/>
      <c r="B37" s="115" t="str">
        <f>IF(OR(LEN(N57)=0,N57="Игрок 7")," ",CONCATENATE(CHAR(10),"[b]Прогноз от: ",N57," (",Z59,")",CHAR(10),"1 тайм:[/b]",CHAR(10),"1. ",N59,"-",O59,"-",P59,CHAR(10),"2. ",N60,"-",O60,"-",P60,CHAR(10),"3. ",N61,"-",O61,"-",P61))</f>
        <v>
[b]Прогноз от: Roma (0)
1 тайм:[/b]
1. 9-2-1
2. 7-6-5
3. 3-4-8</v>
      </c>
      <c r="C37" s="56" t="s">
        <v>7</v>
      </c>
      <c r="D37" s="56"/>
      <c r="E37" s="56"/>
      <c r="F37" s="56"/>
      <c r="G37" s="56"/>
      <c r="H37" s="56"/>
      <c r="I37" s="56"/>
      <c r="J37" s="56"/>
      <c r="K37" s="56"/>
      <c r="L37" s="56"/>
      <c r="M37" s="129"/>
      <c r="N37" s="8">
        <v>9</v>
      </c>
      <c r="O37" s="8">
        <v>3</v>
      </c>
      <c r="P37" s="9">
        <v>1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8">
        <v>1</v>
      </c>
      <c r="V37" s="8">
        <v>2</v>
      </c>
      <c r="W37" s="9">
        <v>8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6"/>
      <c r="AA37" s="57"/>
    </row>
    <row r="38" spans="1:27" ht="13.5" customHeight="1" thickBot="1">
      <c r="A38" s="15"/>
      <c r="B38" s="115" t="str">
        <f>IF(OR(LEN(N57)=0,N57="Игрок 7")," ",CONCATENATE("[b]2 тайм:[/b]",CHAR(10),"4. ",N63,"-",O63,"-",P63,CHAR(10),"5. ",N64,"-",O64,"-",P64,CHAR(10),"6. ",N65,"-",O65,"-",P65))</f>
        <v>[b]2 тайм:[/b]
4. 1-2-9
5. 3-4-8
6. 5-6-7</v>
      </c>
      <c r="C38" s="58" t="s">
        <v>7</v>
      </c>
      <c r="D38" s="58"/>
      <c r="E38" s="58"/>
      <c r="F38" s="58"/>
      <c r="G38" s="58"/>
      <c r="H38" s="58"/>
      <c r="I38" s="58"/>
      <c r="J38" s="58"/>
      <c r="K38" s="58"/>
      <c r="L38" s="58"/>
      <c r="M38" s="130"/>
      <c r="N38" s="8">
        <v>5</v>
      </c>
      <c r="O38" s="23">
        <v>6</v>
      </c>
      <c r="P38" s="9">
        <v>7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8">
        <v>6</v>
      </c>
      <c r="V38" s="8">
        <v>7</v>
      </c>
      <c r="W38" s="9">
        <v>5</v>
      </c>
      <c r="X38" s="34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8"/>
      <c r="AA38" s="59"/>
    </row>
    <row r="39" spans="1:27" ht="13.5" customHeight="1" thickBot="1">
      <c r="A39" s="15"/>
      <c r="B39" s="115" t="str">
        <f>IF(OR(LEN(N66)=0,N66="Игрок 8")," ",CONCATENATE(CHAR(10),"[b]Прогноз от: ",N66," (",Z68,")",CHAR(10),"1 тайм:[/b]",CHAR(10),"1. ",N68,"-",O68,"-",P68,CHAR(10),"2. ",N69,"-",O69,"-",P69,CHAR(10),"3. ",N70,"-",O70,"-",P70))</f>
        <v>
[b]Прогноз от: Andy (0)
1 тайм:[/b]
1. 9-3-1
2. 8-6-4
3. 2-5-7</v>
      </c>
      <c r="C39" s="56" t="s">
        <v>7</v>
      </c>
      <c r="D39" s="56"/>
      <c r="E39" s="56"/>
      <c r="F39" s="56"/>
      <c r="G39" s="56"/>
      <c r="H39" s="56"/>
      <c r="I39" s="56"/>
      <c r="J39" s="56"/>
      <c r="K39" s="56"/>
      <c r="L39" s="56"/>
      <c r="M39" s="163" t="s">
        <v>11</v>
      </c>
      <c r="N39" s="154" t="s">
        <v>17</v>
      </c>
      <c r="O39" s="155"/>
      <c r="P39" s="156"/>
      <c r="Q39" s="37"/>
      <c r="R39" s="37"/>
      <c r="S39" s="37"/>
      <c r="T39" s="37"/>
      <c r="U39" s="154" t="s">
        <v>38</v>
      </c>
      <c r="V39" s="155"/>
      <c r="W39" s="156"/>
      <c r="X39" s="56"/>
      <c r="Y39" s="56"/>
      <c r="Z39" s="110" t="str">
        <f>IF(OR(LEN(N39)=0,N39="Игрок 5")," ",N39)</f>
        <v>taran</v>
      </c>
      <c r="AA39" s="111" t="str">
        <f>IF(OR(LEN(U39)=0,U39="Игрок 5")," ",U39)</f>
        <v>darsal17</v>
      </c>
    </row>
    <row r="40" spans="1:27" ht="13.5" customHeight="1" thickBot="1">
      <c r="A40" s="15"/>
      <c r="B40" s="116" t="str">
        <f>IF(OR(LEN(N66)=0,N66="Игрок 8")," ",CONCATENATE("[b]2 тайм:[/b]",CHAR(10),"4. ",N72,"-",O72,"-",P72,CHAR(10),"5. ",N73,"-",O73,"-",P73,CHAR(10),"6. ",N74,"-",O74,"-",P74))</f>
        <v>[b]2 тайм:[/b]
4. 1-4-9
5. 2-5-8
6. 3-6-7</v>
      </c>
      <c r="C40" s="56" t="s">
        <v>7</v>
      </c>
      <c r="D40" s="56"/>
      <c r="E40" s="56"/>
      <c r="F40" s="56"/>
      <c r="G40" s="56"/>
      <c r="H40" s="56"/>
      <c r="I40" s="56"/>
      <c r="J40" s="56"/>
      <c r="K40" s="56"/>
      <c r="L40" s="56"/>
      <c r="M40" s="164"/>
      <c r="N40" s="136" t="s">
        <v>0</v>
      </c>
      <c r="O40" s="136"/>
      <c r="P40" s="137"/>
      <c r="Q40" s="99" t="s">
        <v>13</v>
      </c>
      <c r="R40" s="74" t="s">
        <v>7</v>
      </c>
      <c r="S40" s="75"/>
      <c r="T40" s="99" t="s">
        <v>13</v>
      </c>
      <c r="U40" s="136" t="s">
        <v>0</v>
      </c>
      <c r="V40" s="136"/>
      <c r="W40" s="137"/>
      <c r="X40" s="60"/>
      <c r="Y40" s="56"/>
      <c r="Z40" s="147" t="s">
        <v>14</v>
      </c>
      <c r="AA40" s="148"/>
    </row>
    <row r="41" spans="1:27" ht="13.5" customHeight="1">
      <c r="A41" s="15"/>
      <c r="B41" s="115" t="str">
        <f>IF(OR(LEN(U39)=0,U39="Игрок 5")," ",CONCATENATE(CHAR(10),"[b]Прогноз от: ",U39," (",AA41,")",CHAR(10),"1 тайм:[/b]",CHAR(10),"1. ",U41,"-",V41,"-",W41,CHAR(10),"2. ",U42,"-",V42,"-",W42,CHAR(10),"3. ",U43,"-",V43,"-",W43))</f>
        <v>
[b]Прогноз от: darsal17 (0)
1 тайм:[/b]
1. 9-3-1
2. 8-4-2
3. 5-6-7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164"/>
      <c r="N41" s="8">
        <v>9</v>
      </c>
      <c r="O41" s="8">
        <v>2</v>
      </c>
      <c r="P41" s="9">
        <v>1</v>
      </c>
      <c r="Q41" s="10" t="str">
        <f>IF(X41=0,0,IF(X41=1,N41,IF(X41=2,O41,IF(X41=3,P41," "))))</f>
        <v> </v>
      </c>
      <c r="R41" s="76"/>
      <c r="S41" s="77"/>
      <c r="T41" s="10" t="str">
        <f>IF(X41=0,0,IF(X41=1,U41,IF(X41=2,V41,IF(X41=3,W41," "))))</f>
        <v> </v>
      </c>
      <c r="U41" s="8">
        <v>9</v>
      </c>
      <c r="V41" s="8">
        <v>3</v>
      </c>
      <c r="W41" s="9">
        <v>1</v>
      </c>
      <c r="X41" s="4">
        <f>IF(OR(LEN($I$5)=0,LEN($J$5)=0),"",IF(OR($I$5="-",$J$5="-"),0,IF($I$5=$J$5,2,IF($I$5&gt;$J$5,1,3))))</f>
      </c>
      <c r="Y41" s="22">
        <f>IF(OR(LEN($I$5)=0,LEN($J$5)=0,LEN(N41)=0,LEN(O41)=0,LEN(P41)=0,LEN(U41)=0,LEN(V41)=0,LEN(W41)=0),0,1)</f>
        <v>0</v>
      </c>
      <c r="Z41" s="108">
        <f>SUM(Q41:Q43,Q45:Q47)</f>
        <v>0</v>
      </c>
      <c r="AA41" s="109">
        <f>SUM(T41:T43,T45:T47)</f>
        <v>0</v>
      </c>
    </row>
    <row r="42" spans="1:27" ht="13.5" customHeight="1">
      <c r="A42" s="2"/>
      <c r="B42" s="115" t="str">
        <f>IF(OR(LEN(U39)=0,U39="Игрок 5")," ",CONCATENATE("[b]2 тайм:[/b]",CHAR(10),"4. ",U45,"-",V45,"-",W45,CHAR(10),"5. ",U46,"-",V46,"-",W46,CHAR(10),"6. ",U47,"-",V47,"-",W47))</f>
        <v>[b]2 тайм:[/b]
4. 2-3-9
5. 1-4-8
6. 5-7-6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164"/>
      <c r="N42" s="8">
        <v>8</v>
      </c>
      <c r="O42" s="8">
        <v>5</v>
      </c>
      <c r="P42" s="9">
        <v>3</v>
      </c>
      <c r="Q42" s="10" t="str">
        <f>IF(X42=0,0,IF(X42=1,N42,IF(X42=2,O42,IF(X42=3,P42," "))))</f>
        <v> </v>
      </c>
      <c r="R42" s="76"/>
      <c r="S42" s="77"/>
      <c r="T42" s="10" t="str">
        <f>IF(X42=0,0,IF(X42=1,U42,IF(X42=2,V42,IF(X42=3,W42," "))))</f>
        <v> </v>
      </c>
      <c r="U42" s="8">
        <v>8</v>
      </c>
      <c r="V42" s="8">
        <v>4</v>
      </c>
      <c r="W42" s="9">
        <v>2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66"/>
      <c r="AA42" s="167"/>
    </row>
    <row r="43" spans="1:27" ht="13.5" customHeight="1" thickBot="1">
      <c r="A43" s="2"/>
      <c r="B43" s="115" t="str">
        <f>IF(OR(LEN(U48)=0,U48="Игрок 6")," ",CONCATENATE(CHAR(10),"[b]Прогноз от: ",U48," (",AA50,")",CHAR(10),"1 тайм:[/b]",CHAR(10),"1. ",U50,"-",V50,"-",W50,CHAR(10),"2. ",U51,"-",V51,"-",W51,CHAR(10),"3. ",U52,"-",V52,"-",W52))</f>
        <v>
[b]Прогноз от: vaprol (0)
1 тайм:[/b]
1. 9-2-1
2. 8-3-4
3. 7-6-5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164"/>
      <c r="N43" s="8">
        <v>4</v>
      </c>
      <c r="O43" s="8">
        <v>6</v>
      </c>
      <c r="P43" s="9">
        <v>7</v>
      </c>
      <c r="Q43" s="10" t="str">
        <f>IF(X43=0,0,IF(X43=1,N43,IF(X43=2,O43,IF(X43=3,P43," "))))</f>
        <v> </v>
      </c>
      <c r="R43" s="76"/>
      <c r="S43" s="77"/>
      <c r="T43" s="10" t="str">
        <f>IF(X43=0,0,IF(X43=1,U43,IF(X43=2,V43,IF(X43=3,W43," "))))</f>
        <v> </v>
      </c>
      <c r="U43" s="8">
        <v>5</v>
      </c>
      <c r="V43" s="8">
        <v>6</v>
      </c>
      <c r="W43" s="9">
        <v>7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2"/>
      <c r="AA43" s="113"/>
    </row>
    <row r="44" spans="1:27" ht="13.5" customHeight="1" thickBot="1">
      <c r="A44" s="2"/>
      <c r="B44" s="116" t="str">
        <f>IF(OR(LEN(U48)=0,U48="Игрок 6")," ",CONCATENATE("[b]2 тайм:[/b]",CHAR(10),"4. ",U54,"-",V54,"-",W54,CHAR(10),"5. ",U55,"-",V55,"-",W55,CHAR(10),"6. ",U56,"-",V56,"-",W56))</f>
        <v>[b]2 тайм:[/b]
4. 2-3-9
5. 1-5-8
6. 6-7-4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164"/>
      <c r="N44" s="145" t="s">
        <v>1</v>
      </c>
      <c r="O44" s="145"/>
      <c r="P44" s="146"/>
      <c r="Q44" s="21"/>
      <c r="R44" s="78"/>
      <c r="S44" s="113"/>
      <c r="T44" s="21"/>
      <c r="U44" s="145" t="s">
        <v>1</v>
      </c>
      <c r="V44" s="145"/>
      <c r="W44" s="146"/>
      <c r="X44" s="42"/>
      <c r="Y44" s="43"/>
      <c r="Z44" s="168"/>
      <c r="AA44" s="169"/>
    </row>
    <row r="45" spans="1:27" ht="13.5" customHeight="1">
      <c r="A45" s="2"/>
      <c r="B45" s="115" t="str">
        <f>IF(OR(LEN(U57)=0,U57="Игрок 7")," ",CONCATENATE(CHAR(10),"[b]Прогноз от: ",U57," (",AA59,")",CHAR(10),"1 тайм:[/b]",CHAR(10),"1. ",U59,"-",V59,"-",W59,CHAR(10),"2. ",U60,"-",V60,"-",W60,CHAR(10),"3. ",U61,"-",V61,"-",W61))</f>
        <v>
[b]Прогноз от: ydarnik (0)
1 тайм:[/b]
1. 9-2-1
2. 8-7-4
3. 5-6-3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164"/>
      <c r="N45" s="8">
        <v>1</v>
      </c>
      <c r="O45" s="8">
        <v>6</v>
      </c>
      <c r="P45" s="9">
        <v>9</v>
      </c>
      <c r="Q45" s="10" t="str">
        <f>IF(X45=0,0,IF(X45=1,N45,IF(X45=2,O45,IF(X45=3,P45," "))))</f>
        <v> </v>
      </c>
      <c r="R45" s="76"/>
      <c r="S45" s="77"/>
      <c r="T45" s="10" t="str">
        <f>IF(X45=0,0,IF(X45=1,U45,IF(X45=2,V45,IF(X45=3,W45," "))))</f>
        <v> </v>
      </c>
      <c r="U45" s="8">
        <v>2</v>
      </c>
      <c r="V45" s="8">
        <v>3</v>
      </c>
      <c r="W45" s="9">
        <v>9</v>
      </c>
      <c r="X45" s="4">
        <f>IF(OR(LEN($I$9)=0,LEN($J$9)=0),"",IF(OR($I$9="-",$J$9="-"),0,IF($I$9=$J$9,2,IF($I$9&gt;$J$9,1,3))))</f>
      </c>
      <c r="Y45" s="22">
        <f>IF(OR(LEN($I$9)=0,LEN($J$9)=0,LEN(N45)=0,LEN(O45)=0,LEN(P45)=0,LEN(U45)=0,LEN(V45)=0,LEN(W45)=0),0,1)</f>
        <v>0</v>
      </c>
      <c r="Z45" s="112"/>
      <c r="AA45" s="113"/>
    </row>
    <row r="46" spans="1:27" ht="13.5" customHeight="1">
      <c r="A46" s="2"/>
      <c r="B46" s="115" t="str">
        <f>IF(OR(LEN(U57)=0,U57="Игрок 7")," ",CONCATENATE("[b]2 тайм:[/b]",CHAR(10),"4. ",U63,"-",V63,"-",W63,CHAR(10),"5. ",U64,"-",V64,"-",W64,CHAR(10),"6. ",U65,"-",V65,"-",W65))</f>
        <v>[b]2 тайм:[/b]
4. 3-5-9
5. 1-2-8
6. 4-7-6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164"/>
      <c r="N46" s="8">
        <v>2</v>
      </c>
      <c r="O46" s="8">
        <v>4</v>
      </c>
      <c r="P46" s="9">
        <v>8</v>
      </c>
      <c r="Q46" s="10" t="str">
        <f>IF(X46=0,0,IF(X46=1,N46,IF(X46=2,O46,IF(X46=3,P46," "))))</f>
        <v> </v>
      </c>
      <c r="R46" s="76"/>
      <c r="S46" s="77"/>
      <c r="T46" s="10" t="str">
        <f>IF(X46=0,0,IF(X46=1,U46,IF(X46=2,V46,IF(X46=3,W46," "))))</f>
        <v> </v>
      </c>
      <c r="U46" s="8">
        <v>1</v>
      </c>
      <c r="V46" s="8">
        <v>4</v>
      </c>
      <c r="W46" s="9">
        <v>8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6"/>
      <c r="AA46" s="57"/>
    </row>
    <row r="47" spans="1:27" ht="13.5" customHeight="1" thickBot="1">
      <c r="A47" s="2"/>
      <c r="B47" s="115" t="str">
        <f>IF(OR(LEN(U66)=0,U66="Игрок 8")," ",CONCATENATE(CHAR(10),"[b]Прогноз от: ",U66," (",AA68,")",CHAR(10),"1 тайм:[/b]",CHAR(10),"1. ",U68,"-",V68,"-",W68,CHAR(10),"2. ",U69,"-",V69,"-",W69,CHAR(10),"3. ",U70,"-",V70,"-",W70))</f>
        <v>
[b]Прогноз от: Ramzes (0)
1 тайм:[/b]
1. --
2. --
3. --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164"/>
      <c r="N47" s="16">
        <v>3</v>
      </c>
      <c r="O47" s="13">
        <v>7</v>
      </c>
      <c r="P47" s="14">
        <v>5</v>
      </c>
      <c r="Q47" s="10" t="str">
        <f>IF(X47=0,0,IF(X47=1,N47,IF(X47=2,O47,IF(X47=3,P47," "))))</f>
        <v> </v>
      </c>
      <c r="R47" s="76"/>
      <c r="S47" s="77"/>
      <c r="T47" s="10" t="str">
        <f>IF(X47=0,0,IF(X47=1,U47,IF(X47=2,V47,IF(X47=3,W47," "))))</f>
        <v> </v>
      </c>
      <c r="U47" s="16">
        <v>5</v>
      </c>
      <c r="V47" s="13">
        <v>7</v>
      </c>
      <c r="W47" s="14">
        <v>6</v>
      </c>
      <c r="X47" s="34">
        <f>IF(OR(LEN($I$11)=0,LEN($J$11)=0),"",IF(OR($I$11="-",$J$11="-"),0,IF($I$11=$J$11,2,IF($I$11&gt;$J$11,1,3))))</f>
      </c>
      <c r="Y47" s="20">
        <f>IF(OR(LEN($I$11)=0,LEN($J$11)=0,LEN(N47)=0,LEN(O47)=0,LEN(P47)=0,LEN(U47)=0,LEN(V47)=0,LEN(W47)=0),0,1)</f>
        <v>0</v>
      </c>
      <c r="Z47" s="58"/>
      <c r="AA47" s="59"/>
    </row>
    <row r="48" spans="1:27" ht="13.5" customHeight="1" thickBot="1">
      <c r="A48" s="2"/>
      <c r="B48" s="116" t="str">
        <f>IF(OR(LEN(U66)=0,U66="Игрок 8")," ",CONCATENATE("[b]2 тайм:[/b]",CHAR(10),"4. ",U72,"-",V72,"-",W72,CHAR(10),"5. ",U73,"-",V73,"-",W73,CHAR(10),"6. ",U74,"-",V74,"-",W74))</f>
        <v>[b]2 тайм:[/b]
4. --
5. --
6. --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164"/>
      <c r="N48" s="122" t="s">
        <v>21</v>
      </c>
      <c r="O48" s="123"/>
      <c r="P48" s="124"/>
      <c r="Q48" s="37"/>
      <c r="R48" s="37"/>
      <c r="S48" s="37"/>
      <c r="T48" s="91"/>
      <c r="U48" s="122" t="s">
        <v>36</v>
      </c>
      <c r="V48" s="123"/>
      <c r="W48" s="124"/>
      <c r="X48" s="56"/>
      <c r="Y48" s="56"/>
      <c r="Z48" s="110" t="str">
        <f>IF(OR(LEN(N48)=0,N48="Игрок 6")," ",N48)</f>
        <v>Гудкэт</v>
      </c>
      <c r="AA48" s="111" t="str">
        <f>IF(OR(LEN(U48)=0,U48="Игрок 6")," ",U48)</f>
        <v>vaprol</v>
      </c>
    </row>
    <row r="49" spans="1:27" ht="13.5" customHeight="1" thickBot="1">
      <c r="A49" s="2"/>
      <c r="B49" s="100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164"/>
      <c r="N49" s="136" t="s">
        <v>0</v>
      </c>
      <c r="O49" s="136"/>
      <c r="P49" s="137"/>
      <c r="Q49" s="99" t="s">
        <v>13</v>
      </c>
      <c r="R49" s="74" t="s">
        <v>7</v>
      </c>
      <c r="S49" s="75"/>
      <c r="T49" s="99" t="s">
        <v>13</v>
      </c>
      <c r="U49" s="136" t="s">
        <v>0</v>
      </c>
      <c r="V49" s="136"/>
      <c r="W49" s="137"/>
      <c r="X49" s="56"/>
      <c r="Y49" s="56"/>
      <c r="Z49" s="147" t="s">
        <v>14</v>
      </c>
      <c r="AA49" s="148"/>
    </row>
    <row r="50" spans="1:27" ht="13.5" customHeight="1">
      <c r="A50" s="2"/>
      <c r="B50" s="100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164"/>
      <c r="N50" s="8">
        <v>9</v>
      </c>
      <c r="O50" s="8">
        <v>3</v>
      </c>
      <c r="P50" s="9">
        <v>1</v>
      </c>
      <c r="Q50" s="10" t="str">
        <f>IF(X50=0,0,IF(X50=1,N50,IF(X50=2,O50,IF(X50=3,P50," "))))</f>
        <v> </v>
      </c>
      <c r="R50" s="76"/>
      <c r="S50" s="77"/>
      <c r="T50" s="10" t="str">
        <f>IF(X50=0,0,IF(X50=1,U50,IF(X50=2,V50,IF(X50=3,W50," "))))</f>
        <v> </v>
      </c>
      <c r="U50" s="8">
        <v>9</v>
      </c>
      <c r="V50" s="8">
        <v>2</v>
      </c>
      <c r="W50" s="9">
        <v>1</v>
      </c>
      <c r="X50" s="33">
        <f>IF(OR(LEN($I$5)=0,LEN($J$5)=0),"",IF(OR($I$5="-",$J$5="-"),0,IF($I$5=$J$5,2,IF($I$5&gt;$J$5,1,3))))</f>
      </c>
      <c r="Y50" s="22">
        <f>IF(OR(LEN($I$5)=0,LEN($J$5)=0,LEN(N50)=0,LEN(O50)=0,LEN(P50)=0,LEN(U50)=0,LEN(V50)=0,LEN(W50)=0),0,1)</f>
        <v>0</v>
      </c>
      <c r="Z50" s="108">
        <f>SUM(Q50:Q52,Q54:Q56)</f>
        <v>0</v>
      </c>
      <c r="AA50" s="109">
        <f>SUM(T50:T52,T54:T56)</f>
        <v>0</v>
      </c>
    </row>
    <row r="51" spans="1:27" ht="13.5" customHeight="1">
      <c r="A51" s="2"/>
      <c r="B51" s="100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164"/>
      <c r="N51" s="8">
        <v>7</v>
      </c>
      <c r="O51" s="8">
        <v>4</v>
      </c>
      <c r="P51" s="9">
        <v>8</v>
      </c>
      <c r="Q51" s="10" t="str">
        <f>IF(X51=0,0,IF(X51=1,N51,IF(X51=2,O51,IF(X51=3,P51," "))))</f>
        <v> </v>
      </c>
      <c r="R51" s="76"/>
      <c r="S51" s="77"/>
      <c r="T51" s="10" t="str">
        <f>IF(X51=0,0,IF(X51=1,U51,IF(X51=2,V51,IF(X51=3,W51," "))))</f>
        <v> </v>
      </c>
      <c r="U51" s="8">
        <v>8</v>
      </c>
      <c r="V51" s="8">
        <v>3</v>
      </c>
      <c r="W51" s="9">
        <v>4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66"/>
      <c r="AA51" s="167"/>
    </row>
    <row r="52" spans="1:27" ht="13.5" customHeight="1" thickBot="1">
      <c r="A52" s="2"/>
      <c r="B52" s="100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164"/>
      <c r="N52" s="8">
        <v>2</v>
      </c>
      <c r="O52" s="8">
        <v>5</v>
      </c>
      <c r="P52" s="9">
        <v>6</v>
      </c>
      <c r="Q52" s="10" t="str">
        <f>IF(X52=0,0,IF(X52=1,N52,IF(X52=2,O52,IF(X52=3,P52," "))))</f>
        <v> </v>
      </c>
      <c r="R52" s="76"/>
      <c r="S52" s="77"/>
      <c r="T52" s="10" t="str">
        <f>IF(X52=0,0,IF(X52=1,U52,IF(X52=2,V52,IF(X52=3,W52," "))))</f>
        <v> </v>
      </c>
      <c r="U52" s="8">
        <v>7</v>
      </c>
      <c r="V52" s="8">
        <v>6</v>
      </c>
      <c r="W52" s="9">
        <v>5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2"/>
      <c r="AA52" s="113"/>
    </row>
    <row r="53" spans="1:27" ht="13.5" customHeight="1" thickBot="1">
      <c r="A53" s="2"/>
      <c r="B53" s="100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164"/>
      <c r="N53" s="145" t="s">
        <v>1</v>
      </c>
      <c r="O53" s="145"/>
      <c r="P53" s="146"/>
      <c r="Q53" s="21"/>
      <c r="R53" s="78"/>
      <c r="S53" s="113"/>
      <c r="T53" s="21"/>
      <c r="U53" s="145" t="s">
        <v>1</v>
      </c>
      <c r="V53" s="145"/>
      <c r="W53" s="146"/>
      <c r="X53" s="42"/>
      <c r="Y53" s="43"/>
      <c r="Z53" s="168"/>
      <c r="AA53" s="169"/>
    </row>
    <row r="54" spans="1:27" ht="13.5" customHeight="1">
      <c r="A54" s="2"/>
      <c r="B54" s="100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164"/>
      <c r="N54" s="8">
        <v>1</v>
      </c>
      <c r="O54" s="8">
        <v>3</v>
      </c>
      <c r="P54" s="9">
        <v>8</v>
      </c>
      <c r="Q54" s="10" t="str">
        <f>IF(X54=0,0,IF(X54=1,N54,IF(X54=2,O54,IF(X54=3,P54," "))))</f>
        <v> </v>
      </c>
      <c r="R54" s="76"/>
      <c r="S54" s="77"/>
      <c r="T54" s="10" t="str">
        <f>IF(X54=0,0,IF(X54=1,U54,IF(X54=2,V54,IF(X54=3,W54," "))))</f>
        <v> </v>
      </c>
      <c r="U54" s="8">
        <v>2</v>
      </c>
      <c r="V54" s="8">
        <v>3</v>
      </c>
      <c r="W54" s="9">
        <v>9</v>
      </c>
      <c r="X54" s="4">
        <f>IF(OR(LEN($I$9)=0,LEN($J$9)=0),"",IF(OR($I$9="-",$J$9="-"),0,IF($I$9=$J$9,2,IF($I$9&gt;$J$9,1,3))))</f>
      </c>
      <c r="Y54" s="22">
        <f>IF(OR(LEN($I$9)=0,LEN($J$9)=0,LEN(N54)=0,LEN(O54)=0,LEN(P54)=0,LEN(U54)=0,LEN(V54)=0,LEN(W54)=0),0,1)</f>
        <v>0</v>
      </c>
      <c r="Z54" s="112"/>
      <c r="AA54" s="113"/>
    </row>
    <row r="55" spans="1:27" ht="13.5" customHeight="1">
      <c r="A55" s="2"/>
      <c r="B55" s="100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164"/>
      <c r="N55" s="8">
        <v>2</v>
      </c>
      <c r="O55" s="8">
        <v>5</v>
      </c>
      <c r="P55" s="9">
        <v>9</v>
      </c>
      <c r="Q55" s="10" t="str">
        <f>IF(X55=0,0,IF(X55=1,N55,IF(X55=2,O55,IF(X55=3,P55," "))))</f>
        <v> </v>
      </c>
      <c r="R55" s="76"/>
      <c r="S55" s="77"/>
      <c r="T55" s="10" t="str">
        <f>IF(X55=0,0,IF(X55=1,U55,IF(X55=2,V55,IF(X55=3,W55," "))))</f>
        <v> </v>
      </c>
      <c r="U55" s="8">
        <v>1</v>
      </c>
      <c r="V55" s="8">
        <v>5</v>
      </c>
      <c r="W55" s="9">
        <v>8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6"/>
      <c r="AA55" s="57"/>
    </row>
    <row r="56" spans="1:27" ht="13.5" customHeight="1" thickBot="1">
      <c r="A56" s="2"/>
      <c r="B56" s="101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164"/>
      <c r="N56" s="13">
        <v>4</v>
      </c>
      <c r="O56" s="13">
        <v>6</v>
      </c>
      <c r="P56" s="14">
        <v>7</v>
      </c>
      <c r="Q56" s="12" t="str">
        <f>IF(X56=0,0,IF(X56=1,N56,IF(X56=2,O56,IF(X56=3,P56," "))))</f>
        <v> </v>
      </c>
      <c r="R56" s="79"/>
      <c r="S56" s="80"/>
      <c r="T56" s="18" t="str">
        <f>IF(X56=0,0,IF(X56=1,U56,IF(X56=2,V56,IF(X56=3,W56," "))))</f>
        <v> </v>
      </c>
      <c r="U56" s="13">
        <v>6</v>
      </c>
      <c r="V56" s="13">
        <v>7</v>
      </c>
      <c r="W56" s="14">
        <v>4</v>
      </c>
      <c r="X56" s="34">
        <f>IF(OR(LEN($I$11)=0,LEN($J$11)=0),"",IF(OR($I$11="-",$J$11="-"),0,IF($I$11=$J$11,2,IF($I$11&gt;$J$11,1,3))))</f>
      </c>
      <c r="Y56" s="20">
        <f>IF(OR(LEN($I$11)=0,LEN($J$11)=0,LEN(N56)=0,LEN(O56)=0,LEN(P56)=0,LEN(U56)=0,LEN(V56)=0,LEN(W56)=0),0,1)</f>
        <v>0</v>
      </c>
      <c r="Z56" s="58"/>
      <c r="AA56" s="59"/>
    </row>
    <row r="57" spans="3:27" ht="13.5" customHeight="1" thickBot="1">
      <c r="C57" s="56" t="s">
        <v>7</v>
      </c>
      <c r="D57" s="56"/>
      <c r="E57" s="56"/>
      <c r="F57" s="56"/>
      <c r="G57" s="56"/>
      <c r="H57" s="56"/>
      <c r="I57" s="56"/>
      <c r="J57" s="56"/>
      <c r="K57" s="56"/>
      <c r="L57" s="56"/>
      <c r="M57" s="164"/>
      <c r="N57" s="154" t="s">
        <v>18</v>
      </c>
      <c r="O57" s="155"/>
      <c r="P57" s="156"/>
      <c r="Q57" s="37"/>
      <c r="R57" s="37"/>
      <c r="S57" s="37"/>
      <c r="T57" s="37"/>
      <c r="U57" s="154" t="s">
        <v>39</v>
      </c>
      <c r="V57" s="155"/>
      <c r="W57" s="156"/>
      <c r="X57" s="56"/>
      <c r="Y57" s="56"/>
      <c r="Z57" s="110" t="str">
        <f>IF(OR(LEN(N57)=0,N57="Игрок 5")," ",N57)</f>
        <v>Roma</v>
      </c>
      <c r="AA57" s="111" t="str">
        <f>IF(OR(LEN(U57)=0,U57="Игрок 5")," ",U57)</f>
        <v>ydarnik</v>
      </c>
    </row>
    <row r="58" spans="3:27" ht="13.5" customHeight="1" thickBot="1">
      <c r="C58" s="56" t="s">
        <v>7</v>
      </c>
      <c r="D58" s="56"/>
      <c r="E58" s="56"/>
      <c r="F58" s="56"/>
      <c r="G58" s="56"/>
      <c r="H58" s="56"/>
      <c r="I58" s="56"/>
      <c r="J58" s="56"/>
      <c r="K58" s="56"/>
      <c r="L58" s="56"/>
      <c r="M58" s="164"/>
      <c r="N58" s="136" t="s">
        <v>0</v>
      </c>
      <c r="O58" s="136"/>
      <c r="P58" s="137"/>
      <c r="Q58" s="99" t="s">
        <v>13</v>
      </c>
      <c r="R58" s="74" t="s">
        <v>7</v>
      </c>
      <c r="S58" s="75"/>
      <c r="T58" s="99" t="s">
        <v>13</v>
      </c>
      <c r="U58" s="136" t="s">
        <v>0</v>
      </c>
      <c r="V58" s="136"/>
      <c r="W58" s="137"/>
      <c r="X58" s="60"/>
      <c r="Y58" s="56"/>
      <c r="Z58" s="147" t="s">
        <v>14</v>
      </c>
      <c r="AA58" s="148"/>
    </row>
    <row r="59" spans="3:27" ht="13.5" customHeight="1"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164"/>
      <c r="N59" s="8">
        <v>9</v>
      </c>
      <c r="O59" s="8">
        <v>2</v>
      </c>
      <c r="P59" s="9">
        <v>1</v>
      </c>
      <c r="Q59" s="10" t="str">
        <f>IF(X59=0,0,IF(X59=1,N59,IF(X59=2,O59,IF(X59=3,P59," "))))</f>
        <v> </v>
      </c>
      <c r="R59" s="76"/>
      <c r="S59" s="77"/>
      <c r="T59" s="10" t="str">
        <f>IF(X59=0,0,IF(X59=1,U59,IF(X59=2,V59,IF(X59=3,W59," "))))</f>
        <v> </v>
      </c>
      <c r="U59" s="8">
        <v>9</v>
      </c>
      <c r="V59" s="8">
        <v>2</v>
      </c>
      <c r="W59" s="9">
        <v>1</v>
      </c>
      <c r="X59" s="4">
        <f>IF(OR(LEN($I$5)=0,LEN($J$5)=0),"",IF(OR($I$5="-",$J$5="-"),0,IF($I$5=$J$5,2,IF($I$5&gt;$J$5,1,3))))</f>
      </c>
      <c r="Y59" s="22">
        <f>IF(OR(LEN($I$5)=0,LEN($J$5)=0,LEN(N59)=0,LEN(O59)=0,LEN(P59)=0,LEN(U59)=0,LEN(V59)=0,LEN(W59)=0),0,1)</f>
        <v>0</v>
      </c>
      <c r="Z59" s="108">
        <f>SUM(Q59:Q61,Q63:Q65)</f>
        <v>0</v>
      </c>
      <c r="AA59" s="109">
        <f>SUM(T59:T61,T63:T65)</f>
        <v>0</v>
      </c>
    </row>
    <row r="60" spans="3:27" ht="13.5" customHeight="1"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164"/>
      <c r="N60" s="8">
        <v>7</v>
      </c>
      <c r="O60" s="8">
        <v>6</v>
      </c>
      <c r="P60" s="9">
        <v>5</v>
      </c>
      <c r="Q60" s="10" t="str">
        <f>IF(X60=0,0,IF(X60=1,N60,IF(X60=2,O60,IF(X60=3,P60," "))))</f>
        <v> </v>
      </c>
      <c r="R60" s="76"/>
      <c r="S60" s="77"/>
      <c r="T60" s="10" t="str">
        <f>IF(X60=0,0,IF(X60=1,U60,IF(X60=2,V60,IF(X60=3,W60," "))))</f>
        <v> </v>
      </c>
      <c r="U60" s="8">
        <v>8</v>
      </c>
      <c r="V60" s="8">
        <v>7</v>
      </c>
      <c r="W60" s="9">
        <v>4</v>
      </c>
      <c r="X60" s="4">
        <f>IF(OR(LEN($I$6)=0,LEN($J$6)=0),"",IF(OR($I$6="-",$J$6="-"),0,IF($I$6=$J$6,2,IF($I$6&gt;$J$6,1,3))))</f>
      </c>
      <c r="Y60" s="5">
        <f>IF(OR(LEN($I$6)=0,LEN($J$6)=0,LEN(N60)=0,LEN(O60)=0,LEN(P60)=0,LEN(U60)=0,LEN(V60)=0,LEN(W60)=0),0,1)</f>
        <v>0</v>
      </c>
      <c r="Z60" s="166"/>
      <c r="AA60" s="167"/>
    </row>
    <row r="61" spans="3:27" ht="13.5" customHeight="1" thickBot="1"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164"/>
      <c r="N61" s="8">
        <v>3</v>
      </c>
      <c r="O61" s="8">
        <v>4</v>
      </c>
      <c r="P61" s="9">
        <v>8</v>
      </c>
      <c r="Q61" s="10" t="str">
        <f>IF(X61=0,0,IF(X61=1,N61,IF(X61=2,O61,IF(X61=3,P61," "))))</f>
        <v> </v>
      </c>
      <c r="R61" s="76"/>
      <c r="S61" s="77"/>
      <c r="T61" s="10" t="str">
        <f>IF(X61=0,0,IF(X61=1,U61,IF(X61=2,V61,IF(X61=3,W61," "))))</f>
        <v> </v>
      </c>
      <c r="U61" s="8">
        <v>5</v>
      </c>
      <c r="V61" s="8">
        <v>6</v>
      </c>
      <c r="W61" s="9">
        <v>3</v>
      </c>
      <c r="X61" s="4">
        <f>IF(OR(LEN($I$7)=0,LEN($J$7)=0),"",IF(OR($I$7="-",$J$7="-"),0,IF($I$7=$J$7,2,IF($I$7&gt;$J$7,1,3))))</f>
      </c>
      <c r="Y61" s="5">
        <f>IF(OR(LEN($I$7)=0,LEN($J$7)=0,LEN(N61)=0,LEN(O61)=0,LEN(P61)=0,LEN(U61)=0,LEN(V61)=0,LEN(W61)=0),0,1)</f>
        <v>0</v>
      </c>
      <c r="Z61" s="112"/>
      <c r="AA61" s="113"/>
    </row>
    <row r="62" spans="3:27" ht="13.5" customHeight="1" thickBot="1"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164"/>
      <c r="N62" s="145" t="s">
        <v>1</v>
      </c>
      <c r="O62" s="145"/>
      <c r="P62" s="146"/>
      <c r="Q62" s="21"/>
      <c r="R62" s="78"/>
      <c r="S62" s="113"/>
      <c r="T62" s="21"/>
      <c r="U62" s="145" t="s">
        <v>1</v>
      </c>
      <c r="V62" s="145"/>
      <c r="W62" s="146"/>
      <c r="X62" s="42"/>
      <c r="Y62" s="43"/>
      <c r="Z62" s="168"/>
      <c r="AA62" s="169"/>
    </row>
    <row r="63" spans="3:27" ht="13.5" customHeight="1"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164"/>
      <c r="N63" s="8">
        <v>1</v>
      </c>
      <c r="O63" s="8">
        <v>2</v>
      </c>
      <c r="P63" s="9">
        <v>9</v>
      </c>
      <c r="Q63" s="10" t="str">
        <f>IF(X63=0,0,IF(X63=1,N63,IF(X63=2,O63,IF(X63=3,P63," "))))</f>
        <v> </v>
      </c>
      <c r="R63" s="76"/>
      <c r="S63" s="77"/>
      <c r="T63" s="10" t="str">
        <f>IF(X63=0,0,IF(X63=1,U63,IF(X63=2,V63,IF(X63=3,W63," "))))</f>
        <v> </v>
      </c>
      <c r="U63" s="8">
        <v>3</v>
      </c>
      <c r="V63" s="8">
        <v>5</v>
      </c>
      <c r="W63" s="9">
        <v>9</v>
      </c>
      <c r="X63" s="4">
        <f>IF(OR(LEN($I$9)=0,LEN($J$9)=0),"",IF(OR($I$9="-",$J$9="-"),0,IF($I$9=$J$9,2,IF($I$9&gt;$J$9,1,3))))</f>
      </c>
      <c r="Y63" s="22">
        <f>IF(OR(LEN($I$9)=0,LEN($J$9)=0,LEN(N63)=0,LEN(O63)=0,LEN(P63)=0,LEN(U63)=0,LEN(V63)=0,LEN(W63)=0),0,1)</f>
        <v>0</v>
      </c>
      <c r="Z63" s="112"/>
      <c r="AA63" s="113"/>
    </row>
    <row r="64" spans="3:27" ht="13.5" customHeight="1"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164"/>
      <c r="N64" s="8">
        <v>3</v>
      </c>
      <c r="O64" s="8">
        <v>4</v>
      </c>
      <c r="P64" s="9">
        <v>8</v>
      </c>
      <c r="Q64" s="10" t="str">
        <f>IF(X64=0,0,IF(X64=1,N64,IF(X64=2,O64,IF(X64=3,P64," "))))</f>
        <v> </v>
      </c>
      <c r="R64" s="76"/>
      <c r="S64" s="77"/>
      <c r="T64" s="10" t="str">
        <f>IF(X64=0,0,IF(X64=1,U64,IF(X64=2,V64,IF(X64=3,W64," "))))</f>
        <v> </v>
      </c>
      <c r="U64" s="8">
        <v>1</v>
      </c>
      <c r="V64" s="8">
        <v>2</v>
      </c>
      <c r="W64" s="9">
        <v>8</v>
      </c>
      <c r="X64" s="4">
        <f>IF(OR(LEN($I$10)=0,LEN($J$10)=0),"",IF(OR($I$10="-",$J$10="-"),0,IF($I$10=$J$10,2,IF($I$10&gt;$J$10,1,3))))</f>
      </c>
      <c r="Y64" s="5">
        <f>IF(OR(LEN($I$10)=0,LEN($J$10)=0,LEN(N64)=0,LEN(O64)=0,LEN(P64)=0,LEN(U64)=0,LEN(V64)=0,LEN(W64)=0),0,1)</f>
        <v>0</v>
      </c>
      <c r="Z64" s="56"/>
      <c r="AA64" s="57"/>
    </row>
    <row r="65" spans="3:27" ht="13.5" customHeight="1" thickBot="1"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164"/>
      <c r="N65" s="16">
        <v>5</v>
      </c>
      <c r="O65" s="13">
        <v>6</v>
      </c>
      <c r="P65" s="14">
        <v>7</v>
      </c>
      <c r="Q65" s="10" t="str">
        <f>IF(X65=0,0,IF(X65=1,N65,IF(X65=2,O65,IF(X65=3,P65," "))))</f>
        <v> </v>
      </c>
      <c r="R65" s="76"/>
      <c r="S65" s="77"/>
      <c r="T65" s="10" t="str">
        <f>IF(X65=0,0,IF(X65=1,U65,IF(X65=2,V65,IF(X65=3,W65," "))))</f>
        <v> </v>
      </c>
      <c r="U65" s="16">
        <v>4</v>
      </c>
      <c r="V65" s="13">
        <v>7</v>
      </c>
      <c r="W65" s="14">
        <v>6</v>
      </c>
      <c r="X65" s="34">
        <f>IF(OR(LEN($I$11)=0,LEN($J$11)=0),"",IF(OR($I$11="-",$J$11="-"),0,IF($I$11=$J$11,2,IF($I$11&gt;$J$11,1,3))))</f>
      </c>
      <c r="Y65" s="20">
        <f>IF(OR(LEN($I$11)=0,LEN($J$11)=0,LEN(N65)=0,LEN(O65)=0,LEN(P65)=0,LEN(U65)=0,LEN(V65)=0,LEN(W65)=0),0,1)</f>
        <v>0</v>
      </c>
      <c r="Z65" s="58"/>
      <c r="AA65" s="59"/>
    </row>
    <row r="66" spans="3:27" ht="13.5" customHeight="1" thickBot="1"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164"/>
      <c r="N66" s="122" t="s">
        <v>65</v>
      </c>
      <c r="O66" s="123"/>
      <c r="P66" s="124"/>
      <c r="Q66" s="37"/>
      <c r="R66" s="37"/>
      <c r="S66" s="37"/>
      <c r="T66" s="91"/>
      <c r="U66" s="122" t="s">
        <v>66</v>
      </c>
      <c r="V66" s="123"/>
      <c r="W66" s="124"/>
      <c r="X66" s="56"/>
      <c r="Y66" s="56"/>
      <c r="Z66" s="110" t="str">
        <f>IF(OR(LEN(N66)=0,N66="Игрок 6")," ",N66)</f>
        <v>Andy</v>
      </c>
      <c r="AA66" s="111" t="str">
        <f>IF(OR(LEN(U66)=0,U66="Игрок 6")," ",U66)</f>
        <v>Ramzes</v>
      </c>
    </row>
    <row r="67" spans="3:27" ht="13.5" customHeight="1" thickBot="1"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164"/>
      <c r="N67" s="136" t="s">
        <v>0</v>
      </c>
      <c r="O67" s="136"/>
      <c r="P67" s="137"/>
      <c r="Q67" s="99" t="s">
        <v>13</v>
      </c>
      <c r="R67" s="74" t="s">
        <v>7</v>
      </c>
      <c r="S67" s="75"/>
      <c r="T67" s="99" t="s">
        <v>13</v>
      </c>
      <c r="U67" s="136" t="s">
        <v>0</v>
      </c>
      <c r="V67" s="136"/>
      <c r="W67" s="137"/>
      <c r="X67" s="56"/>
      <c r="Y67" s="56"/>
      <c r="Z67" s="147" t="s">
        <v>14</v>
      </c>
      <c r="AA67" s="148"/>
    </row>
    <row r="68" spans="3:27" ht="13.5" customHeight="1"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164"/>
      <c r="N68" s="8">
        <v>9</v>
      </c>
      <c r="O68" s="8">
        <v>3</v>
      </c>
      <c r="P68" s="9">
        <v>1</v>
      </c>
      <c r="Q68" s="10" t="str">
        <f>IF(X68=0,0,IF(X68=1,N68,IF(X68=2,O68,IF(X68=3,P68," "))))</f>
        <v> </v>
      </c>
      <c r="R68" s="76"/>
      <c r="S68" s="77"/>
      <c r="T68" s="10" t="str">
        <f>IF(X68=0,0,IF(X68=1,U68,IF(X68=2,V68,IF(X68=3,W68," "))))</f>
        <v> </v>
      </c>
      <c r="U68" s="8"/>
      <c r="V68" s="8"/>
      <c r="W68" s="9"/>
      <c r="X68" s="33">
        <f>IF(OR(LEN($I$5)=0,LEN($J$5)=0),"",IF(OR($I$5="-",$J$5="-"),0,IF($I$5=$J$5,2,IF($I$5&gt;$J$5,1,3))))</f>
      </c>
      <c r="Y68" s="22">
        <f>IF(OR(LEN($I$5)=0,LEN($J$5)=0,LEN(N68)=0,LEN(O68)=0,LEN(P68)=0,LEN(U68)=0,LEN(V68)=0,LEN(W68)=0),0,1)</f>
        <v>0</v>
      </c>
      <c r="Z68" s="108">
        <f>SUM(Q68:Q70,Q72:Q74)</f>
        <v>0</v>
      </c>
      <c r="AA68" s="109">
        <f>SUM(T68:T70,T72:T74)</f>
        <v>0</v>
      </c>
    </row>
    <row r="69" spans="3:27" ht="13.5" customHeight="1"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164"/>
      <c r="N69" s="8">
        <v>8</v>
      </c>
      <c r="O69" s="8">
        <v>6</v>
      </c>
      <c r="P69" s="9">
        <v>4</v>
      </c>
      <c r="Q69" s="10" t="str">
        <f>IF(X69=0,0,IF(X69=1,N69,IF(X69=2,O69,IF(X69=3,P69," "))))</f>
        <v> </v>
      </c>
      <c r="R69" s="76"/>
      <c r="S69" s="77"/>
      <c r="T69" s="10" t="str">
        <f>IF(X69=0,0,IF(X69=1,U69,IF(X69=2,V69,IF(X69=3,W69," "))))</f>
        <v> </v>
      </c>
      <c r="U69" s="8"/>
      <c r="V69" s="8"/>
      <c r="W69" s="9"/>
      <c r="X69" s="4">
        <f>IF(OR(LEN($I$6)=0,LEN($J$6)=0),"",IF(OR($I$6="-",$J$6="-"),0,IF($I$6=$J$6,2,IF($I$6&gt;$J$6,1,3))))</f>
      </c>
      <c r="Y69" s="5">
        <f>IF(OR(LEN($I$6)=0,LEN($J$6)=0,LEN(N69)=0,LEN(O69)=0,LEN(P69)=0,LEN(U69)=0,LEN(V69)=0,LEN(W69)=0),0,1)</f>
        <v>0</v>
      </c>
      <c r="Z69" s="166"/>
      <c r="AA69" s="167"/>
    </row>
    <row r="70" spans="3:27" ht="13.5" customHeight="1" thickBot="1"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164"/>
      <c r="N70" s="8">
        <v>2</v>
      </c>
      <c r="O70" s="8">
        <v>5</v>
      </c>
      <c r="P70" s="9">
        <v>7</v>
      </c>
      <c r="Q70" s="10" t="str">
        <f>IF(X70=0,0,IF(X70=1,N70,IF(X70=2,O70,IF(X70=3,P70," "))))</f>
        <v> </v>
      </c>
      <c r="R70" s="76"/>
      <c r="S70" s="77"/>
      <c r="T70" s="10" t="str">
        <f>IF(X70=0,0,IF(X70=1,U70,IF(X70=2,V70,IF(X70=3,W70," "))))</f>
        <v> </v>
      </c>
      <c r="U70" s="8"/>
      <c r="V70" s="8"/>
      <c r="W70" s="9"/>
      <c r="X70" s="4">
        <f>IF(OR(LEN($I$7)=0,LEN($J$7)=0),"",IF(OR($I$7="-",$J$7="-"),0,IF($I$7=$J$7,2,IF($I$7&gt;$J$7,1,3))))</f>
      </c>
      <c r="Y70" s="5">
        <f>IF(OR(LEN($I$7)=0,LEN($J$7)=0,LEN(N70)=0,LEN(O70)=0,LEN(P70)=0,LEN(U70)=0,LEN(V70)=0,LEN(W70)=0),0,1)</f>
        <v>0</v>
      </c>
      <c r="Z70" s="112"/>
      <c r="AA70" s="113"/>
    </row>
    <row r="71" spans="3:27" ht="13.5" customHeight="1" thickBot="1"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164"/>
      <c r="N71" s="145" t="s">
        <v>1</v>
      </c>
      <c r="O71" s="145"/>
      <c r="P71" s="146"/>
      <c r="Q71" s="21"/>
      <c r="R71" s="78"/>
      <c r="S71" s="113"/>
      <c r="T71" s="21"/>
      <c r="U71" s="145" t="s">
        <v>1</v>
      </c>
      <c r="V71" s="145"/>
      <c r="W71" s="146"/>
      <c r="X71" s="42"/>
      <c r="Y71" s="43"/>
      <c r="Z71" s="168"/>
      <c r="AA71" s="169"/>
    </row>
    <row r="72" spans="3:27" ht="13.5" customHeight="1"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164"/>
      <c r="N72" s="8">
        <v>1</v>
      </c>
      <c r="O72" s="8">
        <v>4</v>
      </c>
      <c r="P72" s="9">
        <v>9</v>
      </c>
      <c r="Q72" s="10" t="str">
        <f>IF(X72=0,0,IF(X72=1,N72,IF(X72=2,O72,IF(X72=3,P72," "))))</f>
        <v> </v>
      </c>
      <c r="R72" s="76"/>
      <c r="S72" s="77"/>
      <c r="T72" s="10" t="str">
        <f>IF(X72=0,0,IF(X72=1,U72,IF(X72=2,V72,IF(X72=3,W72," "))))</f>
        <v> </v>
      </c>
      <c r="U72" s="8"/>
      <c r="V72" s="8"/>
      <c r="W72" s="9"/>
      <c r="X72" s="4">
        <f>IF(OR(LEN($I$9)=0,LEN($J$9)=0),"",IF(OR($I$9="-",$J$9="-"),0,IF($I$9=$J$9,2,IF($I$9&gt;$J$9,1,3))))</f>
      </c>
      <c r="Y72" s="22">
        <f>IF(OR(LEN($I$9)=0,LEN($J$9)=0,LEN(N72)=0,LEN(O72)=0,LEN(P72)=0,LEN(U72)=0,LEN(V72)=0,LEN(W72)=0),0,1)</f>
        <v>0</v>
      </c>
      <c r="Z72" s="112"/>
      <c r="AA72" s="113"/>
    </row>
    <row r="73" spans="3:27" ht="13.5" customHeight="1"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164"/>
      <c r="N73" s="8">
        <v>2</v>
      </c>
      <c r="O73" s="8">
        <v>5</v>
      </c>
      <c r="P73" s="9">
        <v>8</v>
      </c>
      <c r="Q73" s="10" t="str">
        <f>IF(X73=0,0,IF(X73=1,N73,IF(X73=2,O73,IF(X73=3,P73," "))))</f>
        <v> </v>
      </c>
      <c r="R73" s="76"/>
      <c r="S73" s="77"/>
      <c r="T73" s="10" t="str">
        <f>IF(X73=0,0,IF(X73=1,U73,IF(X73=2,V73,IF(X73=3,W73," "))))</f>
        <v> </v>
      </c>
      <c r="U73" s="8"/>
      <c r="V73" s="8"/>
      <c r="W73" s="9"/>
      <c r="X73" s="4">
        <f>IF(OR(LEN($I$10)=0,LEN($J$10)=0),"",IF(OR($I$10="-",$J$10="-"),0,IF($I$10=$J$10,2,IF($I$10&gt;$J$10,1,3))))</f>
      </c>
      <c r="Y73" s="5">
        <f>IF(OR(LEN($I$10)=0,LEN($J$10)=0,LEN(N73)=0,LEN(O73)=0,LEN(P73)=0,LEN(U73)=0,LEN(V73)=0,LEN(W73)=0),0,1)</f>
        <v>0</v>
      </c>
      <c r="Z73" s="56"/>
      <c r="AA73" s="57"/>
    </row>
    <row r="74" spans="3:27" ht="13.5" customHeight="1" thickBot="1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165"/>
      <c r="N74" s="13">
        <v>3</v>
      </c>
      <c r="O74" s="13">
        <v>6</v>
      </c>
      <c r="P74" s="14">
        <v>7</v>
      </c>
      <c r="Q74" s="12" t="str">
        <f>IF(X74=0,0,IF(X74=1,N74,IF(X74=2,O74,IF(X74=3,P74," "))))</f>
        <v> </v>
      </c>
      <c r="R74" s="79"/>
      <c r="S74" s="80"/>
      <c r="T74" s="18" t="str">
        <f>IF(X74=0,0,IF(X74=1,U74,IF(X74=2,V74,IF(X74=3,W74," "))))</f>
        <v> </v>
      </c>
      <c r="U74" s="13"/>
      <c r="V74" s="13"/>
      <c r="W74" s="14"/>
      <c r="X74" s="34">
        <f>IF(OR(LEN($I$11)=0,LEN($J$11)=0),"",IF(OR($I$11="-",$J$11="-"),0,IF($I$11=$J$11,2,IF($I$11&gt;$J$11,1,3))))</f>
      </c>
      <c r="Y74" s="20">
        <f>IF(OR(LEN($I$11)=0,LEN($J$11)=0,LEN(N74)=0,LEN(O74)=0,LEN(P74)=0,LEN(U74)=0,LEN(V74)=0,LEN(W74)=0),0,1)</f>
        <v>0</v>
      </c>
      <c r="Z74" s="58"/>
      <c r="AA74" s="59"/>
    </row>
  </sheetData>
  <sheetProtection/>
  <mergeCells count="96">
    <mergeCell ref="N67:P67"/>
    <mergeCell ref="U67:W67"/>
    <mergeCell ref="Z67:AA67"/>
    <mergeCell ref="Z69:AA69"/>
    <mergeCell ref="N71:P71"/>
    <mergeCell ref="U71:W71"/>
    <mergeCell ref="Z71:AA71"/>
    <mergeCell ref="Z60:AA60"/>
    <mergeCell ref="N62:P62"/>
    <mergeCell ref="U62:W62"/>
    <mergeCell ref="Z62:AA62"/>
    <mergeCell ref="N66:P66"/>
    <mergeCell ref="U66:W66"/>
    <mergeCell ref="N53:P53"/>
    <mergeCell ref="U53:W53"/>
    <mergeCell ref="Z53:AA53"/>
    <mergeCell ref="N57:P57"/>
    <mergeCell ref="U57:W57"/>
    <mergeCell ref="N58:P58"/>
    <mergeCell ref="U58:W58"/>
    <mergeCell ref="Z58:AA58"/>
    <mergeCell ref="N48:P48"/>
    <mergeCell ref="U48:W48"/>
    <mergeCell ref="N49:P49"/>
    <mergeCell ref="U49:W49"/>
    <mergeCell ref="Z49:AA49"/>
    <mergeCell ref="Z51:AA51"/>
    <mergeCell ref="M39:M74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31:P31"/>
    <mergeCell ref="R31:S31"/>
    <mergeCell ref="U31:W31"/>
    <mergeCell ref="Z31:AA31"/>
    <mergeCell ref="Z33:AA33"/>
    <mergeCell ref="N35:P35"/>
    <mergeCell ref="U35:W35"/>
    <mergeCell ref="Z35:AA35"/>
    <mergeCell ref="Z24:AA24"/>
    <mergeCell ref="N26:P26"/>
    <mergeCell ref="U26:W26"/>
    <mergeCell ref="Z26:AA26"/>
    <mergeCell ref="N30:P30"/>
    <mergeCell ref="U30:W30"/>
    <mergeCell ref="N21:P21"/>
    <mergeCell ref="U21:W21"/>
    <mergeCell ref="N22:P22"/>
    <mergeCell ref="R22:S22"/>
    <mergeCell ref="U22:W22"/>
    <mergeCell ref="Z22:AA22"/>
    <mergeCell ref="Z13:AA13"/>
    <mergeCell ref="C14:F14"/>
    <mergeCell ref="C15:G15"/>
    <mergeCell ref="Z15:AA15"/>
    <mergeCell ref="C16:F16"/>
    <mergeCell ref="N17:P17"/>
    <mergeCell ref="U17:W17"/>
    <mergeCell ref="Z17:AA17"/>
    <mergeCell ref="C10:G10"/>
    <mergeCell ref="C11:G11"/>
    <mergeCell ref="C12:F12"/>
    <mergeCell ref="N12:P12"/>
    <mergeCell ref="U12:W12"/>
    <mergeCell ref="C13:G13"/>
    <mergeCell ref="N13:P13"/>
    <mergeCell ref="R13:S13"/>
    <mergeCell ref="U13:W13"/>
    <mergeCell ref="C7:G7"/>
    <mergeCell ref="C8:G8"/>
    <mergeCell ref="N8:P8"/>
    <mergeCell ref="U8:W8"/>
    <mergeCell ref="Z8:AA8"/>
    <mergeCell ref="C9:G9"/>
    <mergeCell ref="R4:S4"/>
    <mergeCell ref="U4:W4"/>
    <mergeCell ref="Z4:AA4"/>
    <mergeCell ref="C5:G5"/>
    <mergeCell ref="C6:G6"/>
    <mergeCell ref="Z6:AA6"/>
    <mergeCell ref="C2:G2"/>
    <mergeCell ref="N2:P2"/>
    <mergeCell ref="U2:W2"/>
    <mergeCell ref="C3:G3"/>
    <mergeCell ref="M3:M38"/>
    <mergeCell ref="N3:P3"/>
    <mergeCell ref="U3:W3"/>
    <mergeCell ref="C4:G4"/>
    <mergeCell ref="I4:J4"/>
    <mergeCell ref="N4:P4"/>
  </mergeCells>
  <dataValidations count="2">
    <dataValidation type="list" allowBlank="1" showInputMessage="1" sqref="N2 U2">
      <formula1>К</formula1>
    </dataValidation>
    <dataValidation type="list" allowBlank="1" showInputMessage="1" sqref="N39:P39 N30:P30 N21:P21 N12:P12 N3:P3 N48:P48 N57:P57 N66:P66 U48:W48 U57:W57 U66:W66 U39:W39 U30:W30 U21:W21 U12:W12 U3:W3">
      <formula1>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A74"/>
  <sheetViews>
    <sheetView zoomScale="85" zoomScaleNormal="85" zoomScalePageLayoutView="0" workbookViewId="0" topLeftCell="A1">
      <selection activeCell="AA45" sqref="AA45"/>
    </sheetView>
  </sheetViews>
  <sheetFormatPr defaultColWidth="9.00390625" defaultRowHeight="13.5" customHeight="1"/>
  <cols>
    <col min="2" max="2" width="7.125" style="90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9"/>
      <c r="N1" s="1"/>
      <c r="O1" s="1"/>
      <c r="P1" s="1"/>
      <c r="Z1" s="1"/>
      <c r="AA1" s="1"/>
    </row>
    <row r="2" spans="2:27" ht="13.5" customHeight="1" thickBot="1">
      <c r="B2" s="3" t="str">
        <f>CONCATENATE("[center][b][color=#FF0000][u][size=4]",N2," ",CHAR(150)," ",U2,"[/u] ",C14,":",G14," (",C16,"-",G16,")[/size][/color][/b][/center]")</f>
        <v>[center][b][color=#FF0000][u][size=4]ОЛФП – Погоня[/u] 0:0 (0-0)[/size][/color][/b][/center]</v>
      </c>
      <c r="C2" s="120" t="s">
        <v>5</v>
      </c>
      <c r="D2" s="120"/>
      <c r="E2" s="120"/>
      <c r="F2" s="120"/>
      <c r="G2" s="121"/>
      <c r="H2" s="63"/>
      <c r="I2" s="35"/>
      <c r="J2" s="35"/>
      <c r="K2" s="35"/>
      <c r="L2" s="36"/>
      <c r="M2" s="88"/>
      <c r="N2" s="122" t="s">
        <v>42</v>
      </c>
      <c r="O2" s="123"/>
      <c r="P2" s="124"/>
      <c r="Q2" s="94"/>
      <c r="R2" s="95"/>
      <c r="S2" s="95"/>
      <c r="T2" s="96"/>
      <c r="U2" s="122" t="s">
        <v>100</v>
      </c>
      <c r="V2" s="123"/>
      <c r="W2" s="124"/>
      <c r="X2" s="35"/>
      <c r="Y2" s="35"/>
      <c r="Z2" s="38"/>
      <c r="AA2" s="39"/>
    </row>
    <row r="3" spans="2:27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25" t="s">
        <v>6</v>
      </c>
      <c r="D3" s="126"/>
      <c r="E3" s="126"/>
      <c r="F3" s="126"/>
      <c r="G3" s="127"/>
      <c r="H3" s="72" t="s">
        <v>7</v>
      </c>
      <c r="I3" s="73"/>
      <c r="J3" s="73"/>
      <c r="K3" s="41"/>
      <c r="L3" s="49"/>
      <c r="M3" s="128" t="s">
        <v>10</v>
      </c>
      <c r="N3" s="122" t="s">
        <v>43</v>
      </c>
      <c r="O3" s="123"/>
      <c r="P3" s="124"/>
      <c r="Q3" s="92"/>
      <c r="R3" s="93"/>
      <c r="S3" s="93"/>
      <c r="T3" s="93"/>
      <c r="U3" s="122"/>
      <c r="V3" s="123"/>
      <c r="W3" s="124"/>
      <c r="X3" s="35"/>
      <c r="Y3" s="35"/>
      <c r="Z3" s="110" t="str">
        <f>IF(LEN(N3)=0," ",N3)</f>
        <v>Sana21</v>
      </c>
      <c r="AA3" s="111" t="str">
        <f>IF(LEN(U3)=0," ",U3)</f>
        <v> 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70" t="s">
        <v>0</v>
      </c>
      <c r="D4" s="171"/>
      <c r="E4" s="171"/>
      <c r="F4" s="171"/>
      <c r="G4" s="172"/>
      <c r="H4" s="55" t="s">
        <v>7</v>
      </c>
      <c r="I4" s="134" t="s">
        <v>8</v>
      </c>
      <c r="J4" s="135"/>
      <c r="K4" s="48"/>
      <c r="L4" s="48"/>
      <c r="M4" s="129"/>
      <c r="N4" s="136" t="s">
        <v>0</v>
      </c>
      <c r="O4" s="136"/>
      <c r="P4" s="137"/>
      <c r="Q4" s="99" t="s">
        <v>13</v>
      </c>
      <c r="R4" s="138" t="s">
        <v>9</v>
      </c>
      <c r="S4" s="139"/>
      <c r="T4" s="99" t="s">
        <v>13</v>
      </c>
      <c r="U4" s="136"/>
      <c r="V4" s="136"/>
      <c r="W4" s="137"/>
      <c r="X4" s="40"/>
      <c r="Y4" s="41"/>
      <c r="Z4" s="140" t="s">
        <v>3</v>
      </c>
      <c r="AA4" s="141"/>
    </row>
    <row r="5" spans="2:27" ht="13.5" customHeight="1">
      <c r="B5" s="3" t="str">
        <f>IF(L5=0,IF(X5=0,CONCATENATE(C5," - матч перенесен"),CONCATENATE(C5," - ",I5,":",J5)),C5)</f>
        <v>1.Беларусь-Босния и Герцеговина</v>
      </c>
      <c r="C5" s="142" t="s">
        <v>77</v>
      </c>
      <c r="D5" s="143"/>
      <c r="E5" s="143"/>
      <c r="F5" s="143"/>
      <c r="G5" s="144"/>
      <c r="H5" s="55"/>
      <c r="I5" s="23"/>
      <c r="J5" s="27"/>
      <c r="K5" s="51"/>
      <c r="L5" s="22">
        <f>IF(OR(LEN(I5)=0,LEN(J5)=0),1,0)</f>
        <v>1</v>
      </c>
      <c r="M5" s="129"/>
      <c r="N5" s="23">
        <v>9</v>
      </c>
      <c r="O5" s="8">
        <v>5</v>
      </c>
      <c r="P5" s="9">
        <v>2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23"/>
      <c r="V5" s="8"/>
      <c r="W5" s="9"/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108">
        <f>SUM(R5:R7,R9:R11)</f>
        <v>0</v>
      </c>
      <c r="AA5" s="109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2.Уэльс-Черногория</v>
      </c>
      <c r="C6" s="142" t="s">
        <v>78</v>
      </c>
      <c r="D6" s="143"/>
      <c r="E6" s="143"/>
      <c r="F6" s="143"/>
      <c r="G6" s="144"/>
      <c r="H6" s="55"/>
      <c r="I6" s="8"/>
      <c r="J6" s="24"/>
      <c r="K6" s="52"/>
      <c r="L6" s="5">
        <f>IF(OR(LEN(I6)=0,LEN(J6)=0),1,0)</f>
        <v>1</v>
      </c>
      <c r="M6" s="129"/>
      <c r="N6" s="8">
        <v>1</v>
      </c>
      <c r="O6" s="8">
        <v>4</v>
      </c>
      <c r="P6" s="9">
        <v>7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8"/>
      <c r="V6" s="8"/>
      <c r="W6" s="9"/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0" t="s">
        <v>4</v>
      </c>
      <c r="AA6" s="141"/>
    </row>
    <row r="7" spans="2:27" ht="13.5" customHeight="1" thickBot="1">
      <c r="B7" s="3" t="str">
        <f>IF(L7=0,IF(X7=0,CONCATENATE(C7," - матч перенесен"),CONCATENATE(C7," - ",I7,":",J7)),C7)</f>
        <v>3.Шотландия-Чехия</v>
      </c>
      <c r="C7" s="142" t="s">
        <v>79</v>
      </c>
      <c r="D7" s="143"/>
      <c r="E7" s="143"/>
      <c r="F7" s="143"/>
      <c r="G7" s="144"/>
      <c r="H7" s="55"/>
      <c r="I7" s="28"/>
      <c r="J7" s="29"/>
      <c r="K7" s="53"/>
      <c r="L7" s="19">
        <f>IF(OR(LEN(I7)=0,LEN(J7)=0),1,0)</f>
        <v>1</v>
      </c>
      <c r="M7" s="129"/>
      <c r="N7" s="8">
        <v>8</v>
      </c>
      <c r="O7" s="8">
        <v>6</v>
      </c>
      <c r="P7" s="9">
        <v>3</v>
      </c>
      <c r="Q7" s="10" t="str">
        <f>IF(X7=0,0,IF(X7=1,N7,IF(X7=2,O7,IF(X7=3,P7," "))))</f>
        <v> </v>
      </c>
      <c r="R7" s="97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8"/>
      <c r="V7" s="8"/>
      <c r="W7" s="9"/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08">
        <f>IF(Z5-AA5&gt;0,Z5-AA5,0)</f>
        <v>0</v>
      </c>
      <c r="AA7" s="109">
        <f>IF(Z5-AA5&lt;0,AA5-Z5,0)</f>
        <v>0</v>
      </c>
    </row>
    <row r="8" spans="2:27" ht="13.5" customHeight="1" thickBot="1">
      <c r="B8" s="3" t="s">
        <v>12</v>
      </c>
      <c r="C8" s="131" t="s">
        <v>1</v>
      </c>
      <c r="D8" s="132"/>
      <c r="E8" s="132"/>
      <c r="F8" s="132"/>
      <c r="G8" s="133"/>
      <c r="H8" s="55" t="s">
        <v>7</v>
      </c>
      <c r="I8" s="30"/>
      <c r="J8" s="31"/>
      <c r="K8" s="54"/>
      <c r="L8" s="6">
        <f>SUM(L5:L7,L9:L11)</f>
        <v>6</v>
      </c>
      <c r="M8" s="129"/>
      <c r="N8" s="145" t="s">
        <v>1</v>
      </c>
      <c r="O8" s="145"/>
      <c r="P8" s="146"/>
      <c r="Q8" s="21"/>
      <c r="R8" s="98"/>
      <c r="S8" s="91"/>
      <c r="T8" s="21"/>
      <c r="U8" s="145"/>
      <c r="V8" s="145"/>
      <c r="W8" s="146"/>
      <c r="X8" s="42"/>
      <c r="Y8" s="43"/>
      <c r="Z8" s="147" t="s">
        <v>14</v>
      </c>
      <c r="AA8" s="148"/>
    </row>
    <row r="9" spans="2:27" ht="13.5" customHeight="1">
      <c r="B9" s="3" t="str">
        <f>IF(L9=0,IF(X9=0,CONCATENATE(C9," - матч перенесен"),CONCATENATE(C9," - ",I9,":",J9)),C9)</f>
        <v>4.Австрия-Турция</v>
      </c>
      <c r="C9" s="142" t="s">
        <v>80</v>
      </c>
      <c r="D9" s="143"/>
      <c r="E9" s="143"/>
      <c r="F9" s="143"/>
      <c r="G9" s="144"/>
      <c r="H9" s="55"/>
      <c r="I9" s="23"/>
      <c r="J9" s="24"/>
      <c r="K9" s="52"/>
      <c r="L9" s="22">
        <f>IF(OR(LEN(I9)=0,LEN(J9)=0),1,0)</f>
        <v>1</v>
      </c>
      <c r="M9" s="129"/>
      <c r="N9" s="8">
        <v>6</v>
      </c>
      <c r="O9" s="8">
        <v>7</v>
      </c>
      <c r="P9" s="9">
        <v>4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8"/>
      <c r="V9" s="8"/>
      <c r="W9" s="9"/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108">
        <f>SUM(Q5:Q7,Q9:Q11)</f>
        <v>0</v>
      </c>
      <c r="AA9" s="109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5.Россия-Ирландия</v>
      </c>
      <c r="C10" s="142" t="s">
        <v>81</v>
      </c>
      <c r="D10" s="143"/>
      <c r="E10" s="143"/>
      <c r="F10" s="143"/>
      <c r="G10" s="144"/>
      <c r="H10" s="55"/>
      <c r="I10" s="23"/>
      <c r="J10" s="24"/>
      <c r="K10" s="52"/>
      <c r="L10" s="5">
        <f>IF(OR(LEN(I10)=0,LEN(J10)=0),1,0)</f>
        <v>1</v>
      </c>
      <c r="M10" s="129"/>
      <c r="N10" s="8">
        <v>8</v>
      </c>
      <c r="O10" s="8">
        <v>3</v>
      </c>
      <c r="P10" s="9">
        <v>1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8"/>
      <c r="V10" s="8"/>
      <c r="W10" s="9"/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2"/>
      <c r="AA10" s="113"/>
    </row>
    <row r="11" spans="2:27" ht="13.5" customHeight="1" thickBot="1">
      <c r="B11" s="3" t="str">
        <f>IF(L11=0,IF(X11=0,CONCATENATE(C11," - матч перенесен"),CONCATENATE(C11," - ",I11,":",J11)),C11)</f>
        <v>6.Дания-Норвегия</v>
      </c>
      <c r="C11" s="149" t="s">
        <v>82</v>
      </c>
      <c r="D11" s="150"/>
      <c r="E11" s="150"/>
      <c r="F11" s="150"/>
      <c r="G11" s="151"/>
      <c r="H11" s="55"/>
      <c r="I11" s="25"/>
      <c r="J11" s="26"/>
      <c r="K11" s="51"/>
      <c r="L11" s="19">
        <f>IF(OR(LEN(I11)=0,LEN(J11)=0),1,0)</f>
        <v>1</v>
      </c>
      <c r="M11" s="129"/>
      <c r="N11" s="8">
        <v>9</v>
      </c>
      <c r="O11" s="8">
        <v>5</v>
      </c>
      <c r="P11" s="9">
        <v>2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8"/>
      <c r="V11" s="8"/>
      <c r="W11" s="9"/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6"/>
      <c r="AA11" s="47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[color=#FF0000][u]Sana21 –  [/u] 0:0 [/color] (разница 0:0) (0-0)[/b]</v>
      </c>
      <c r="C12" s="152" t="str">
        <f>IF(LEN(N2)=0," ",N2)</f>
        <v>ОЛФП</v>
      </c>
      <c r="D12" s="153"/>
      <c r="E12" s="153"/>
      <c r="F12" s="153"/>
      <c r="G12" s="81" t="str">
        <f>IF(LEN(U2)=0," ",U2)</f>
        <v>Погоня</v>
      </c>
      <c r="H12" s="64"/>
      <c r="I12" s="41"/>
      <c r="J12" s="41"/>
      <c r="K12" s="41"/>
      <c r="L12" s="65"/>
      <c r="M12" s="129"/>
      <c r="N12" s="154" t="s">
        <v>47</v>
      </c>
      <c r="O12" s="155"/>
      <c r="P12" s="156"/>
      <c r="Q12" s="37"/>
      <c r="R12" s="37"/>
      <c r="S12" s="37"/>
      <c r="T12" s="37"/>
      <c r="U12" s="154"/>
      <c r="V12" s="155"/>
      <c r="W12" s="156"/>
      <c r="X12" s="61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1"/>
      <c r="Z12" s="110" t="str">
        <f>IF(LEN(N12)=0," ",N12)</f>
        <v>Мерхаба</v>
      </c>
      <c r="AA12" s="111" t="str">
        <f>IF(LEN(U12)=0," ",U12)</f>
        <v> 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Sana21
1 тайм:[/b]
1. 9-5-2
2. 1-4-7
3. 8-6-3</v>
      </c>
      <c r="C13" s="157" t="s">
        <v>2</v>
      </c>
      <c r="D13" s="158"/>
      <c r="E13" s="158"/>
      <c r="F13" s="158"/>
      <c r="G13" s="159"/>
      <c r="H13" s="67"/>
      <c r="I13" s="56"/>
      <c r="J13" s="56"/>
      <c r="K13" s="56"/>
      <c r="L13" s="50"/>
      <c r="M13" s="129"/>
      <c r="N13" s="136" t="s">
        <v>0</v>
      </c>
      <c r="O13" s="136"/>
      <c r="P13" s="137"/>
      <c r="Q13" s="99" t="s">
        <v>13</v>
      </c>
      <c r="R13" s="138" t="s">
        <v>9</v>
      </c>
      <c r="S13" s="139"/>
      <c r="T13" s="99" t="s">
        <v>13</v>
      </c>
      <c r="U13" s="136"/>
      <c r="V13" s="136"/>
      <c r="W13" s="137"/>
      <c r="X13" s="62"/>
      <c r="Y13" s="56"/>
      <c r="Z13" s="140" t="s">
        <v>3</v>
      </c>
      <c r="AA13" s="141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6-7-4
5. 8-3-1
6. 9-5-2</v>
      </c>
      <c r="C14" s="160">
        <f>SUM(Z7,Z16,Z25,Z34)</f>
        <v>0</v>
      </c>
      <c r="D14" s="161"/>
      <c r="E14" s="161"/>
      <c r="F14" s="161"/>
      <c r="G14" s="81">
        <f>SUM(AA7,AA16,AA25,AA34)</f>
        <v>0</v>
      </c>
      <c r="H14" s="67"/>
      <c r="I14" s="56"/>
      <c r="J14" s="56"/>
      <c r="K14" s="56"/>
      <c r="L14" s="50"/>
      <c r="M14" s="129"/>
      <c r="N14" s="8">
        <v>8</v>
      </c>
      <c r="O14" s="8">
        <v>3</v>
      </c>
      <c r="P14" s="9">
        <v>5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8"/>
      <c r="V14" s="8"/>
      <c r="W14" s="9"/>
      <c r="X14" s="33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108">
        <f>SUM(R14:R16,R18:R20)</f>
        <v>0</v>
      </c>
      <c r="AA14" s="109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
1 тайм:[/b]
1. --
2. --
3. --</v>
      </c>
      <c r="C15" s="157" t="s">
        <v>14</v>
      </c>
      <c r="D15" s="158"/>
      <c r="E15" s="158"/>
      <c r="F15" s="158"/>
      <c r="G15" s="159"/>
      <c r="H15" s="68"/>
      <c r="I15" s="66"/>
      <c r="J15" s="66"/>
      <c r="K15" s="66"/>
      <c r="L15" s="69"/>
      <c r="M15" s="129"/>
      <c r="N15" s="8">
        <v>1</v>
      </c>
      <c r="O15" s="8">
        <v>4</v>
      </c>
      <c r="P15" s="9">
        <v>7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8"/>
      <c r="V15" s="8"/>
      <c r="W15" s="9"/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0" t="s">
        <v>4</v>
      </c>
      <c r="AA15" s="141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--
5. --
6. --</v>
      </c>
      <c r="C16" s="160">
        <f>SUM(Z9,Z18,Z27,Z36)</f>
        <v>0</v>
      </c>
      <c r="D16" s="161"/>
      <c r="E16" s="161"/>
      <c r="F16" s="161"/>
      <c r="G16" s="81">
        <f>SUM(AA9,AA18,AA27,AA36)</f>
        <v>0</v>
      </c>
      <c r="H16" s="71"/>
      <c r="I16" s="70"/>
      <c r="J16" s="70"/>
      <c r="K16" s="70"/>
      <c r="L16" s="70"/>
      <c r="M16" s="129"/>
      <c r="N16" s="8">
        <v>9</v>
      </c>
      <c r="O16" s="8">
        <v>6</v>
      </c>
      <c r="P16" s="9">
        <v>2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8"/>
      <c r="V16" s="8"/>
      <c r="W16" s="9"/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08">
        <f>IF(Z14-AA14&gt;0,Z14-AA14,0)</f>
        <v>0</v>
      </c>
      <c r="AA16" s="109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[color=#FF0000][u]Мерхаба –  [/u] 0:0 [/color] (разница 0:0) (0-0)[/b]</v>
      </c>
      <c r="C17" s="70" t="s">
        <v>7</v>
      </c>
      <c r="D17" s="70"/>
      <c r="E17" s="70"/>
      <c r="F17" s="70"/>
      <c r="G17" s="70"/>
      <c r="H17" s="71"/>
      <c r="I17" s="70"/>
      <c r="J17" s="70"/>
      <c r="K17" s="70"/>
      <c r="L17" s="70"/>
      <c r="M17" s="129"/>
      <c r="N17" s="145" t="s">
        <v>1</v>
      </c>
      <c r="O17" s="145"/>
      <c r="P17" s="146"/>
      <c r="Q17" s="21"/>
      <c r="R17" s="98"/>
      <c r="S17" s="91"/>
      <c r="T17" s="21"/>
      <c r="U17" s="145"/>
      <c r="V17" s="145"/>
      <c r="W17" s="146"/>
      <c r="X17" s="32"/>
      <c r="Y17" s="17"/>
      <c r="Z17" s="147" t="s">
        <v>14</v>
      </c>
      <c r="AA17" s="148"/>
    </row>
    <row r="18" spans="1:27" ht="13.5" customHeigh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Мерхаба
1 тайм:[/b]
1. 8-3-5
2. 1-4-7
3. 9-6-2</v>
      </c>
      <c r="C18" s="56" t="s">
        <v>7</v>
      </c>
      <c r="D18" s="56"/>
      <c r="E18" s="56"/>
      <c r="F18" s="56"/>
      <c r="G18" s="56"/>
      <c r="H18" s="56"/>
      <c r="I18" s="56"/>
      <c r="J18" s="56"/>
      <c r="K18" s="56"/>
      <c r="L18" s="56"/>
      <c r="M18" s="129"/>
      <c r="N18" s="8">
        <v>4</v>
      </c>
      <c r="O18" s="8">
        <v>5</v>
      </c>
      <c r="P18" s="9">
        <v>8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8"/>
      <c r="V18" s="8"/>
      <c r="W18" s="9"/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108">
        <f>SUM(Q14:Q16,Q18:Q20)</f>
        <v>0</v>
      </c>
      <c r="AA18" s="109">
        <f>SUM(T14:T16,T18:T20)</f>
        <v>0</v>
      </c>
    </row>
    <row r="19" spans="1:27" ht="13.5" customHeight="1">
      <c r="A19" s="15"/>
      <c r="B19" s="3" t="str">
        <f>CONCATENATE("[b]2 тайм:[/b]",CHAR(10),"4. ",N18,"-",O18,"-",P18,CHAR(10),"5. ",N19,"-",O19,"-",P19,CHAR(10),"6. ",N20,"-",O20,"-",P20)</f>
        <v>[b]2 тайм:[/b]
4. 4-5-8
5. 7-6-3
6. 9-2-1</v>
      </c>
      <c r="C19" s="56" t="s">
        <v>7</v>
      </c>
      <c r="D19" s="56"/>
      <c r="E19" s="56"/>
      <c r="F19" s="56"/>
      <c r="G19" s="56"/>
      <c r="H19" s="56"/>
      <c r="I19" s="56"/>
      <c r="J19" s="56"/>
      <c r="K19" s="56"/>
      <c r="L19" s="56"/>
      <c r="M19" s="129"/>
      <c r="N19" s="8">
        <v>7</v>
      </c>
      <c r="O19" s="8">
        <v>6</v>
      </c>
      <c r="P19" s="9">
        <v>3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8"/>
      <c r="V19" s="8"/>
      <c r="W19" s="9"/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6"/>
      <c r="AA19" s="57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
1 тайм:[/b]
1. --
2. --
3. --</v>
      </c>
      <c r="C20" s="56" t="s">
        <v>7</v>
      </c>
      <c r="D20" s="56"/>
      <c r="E20" s="56"/>
      <c r="F20" s="56"/>
      <c r="G20" s="56"/>
      <c r="H20" s="56"/>
      <c r="I20" s="56"/>
      <c r="J20" s="56"/>
      <c r="K20" s="56"/>
      <c r="L20" s="56"/>
      <c r="M20" s="129"/>
      <c r="N20" s="114">
        <v>9</v>
      </c>
      <c r="O20" s="8">
        <v>2</v>
      </c>
      <c r="P20" s="9">
        <v>1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14"/>
      <c r="V20" s="8"/>
      <c r="W20" s="9"/>
      <c r="X20" s="34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8"/>
      <c r="AA20" s="59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--
5. --
6. --</v>
      </c>
      <c r="C21" s="56" t="s">
        <v>7</v>
      </c>
      <c r="D21" s="56"/>
      <c r="E21" s="56"/>
      <c r="F21" s="56"/>
      <c r="G21" s="56"/>
      <c r="H21" s="56"/>
      <c r="I21" s="56"/>
      <c r="J21" s="56"/>
      <c r="K21" s="56"/>
      <c r="L21" s="56"/>
      <c r="M21" s="129"/>
      <c r="N21" s="154" t="s">
        <v>45</v>
      </c>
      <c r="O21" s="155"/>
      <c r="P21" s="156"/>
      <c r="Q21" s="37"/>
      <c r="R21" s="37"/>
      <c r="S21" s="37"/>
      <c r="T21" s="37"/>
      <c r="U21" s="154"/>
      <c r="V21" s="155"/>
      <c r="W21" s="156"/>
      <c r="X21" s="56"/>
      <c r="Y21" s="56"/>
      <c r="Z21" s="110" t="str">
        <f>IF(LEN(N21)=0," ",N21)</f>
        <v>SuperVlad</v>
      </c>
      <c r="AA21" s="111" t="str">
        <f>IF(LEN(U21)=0," ",U21)</f>
        <v> 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[color=#FF0000][u]SuperVlad –  [/u] 0:0 [/color] (разница 0:0) (0-0)[/b]</v>
      </c>
      <c r="C22" s="56" t="s">
        <v>7</v>
      </c>
      <c r="D22" s="56"/>
      <c r="E22" s="56"/>
      <c r="F22" s="56"/>
      <c r="G22" s="56"/>
      <c r="H22" s="56"/>
      <c r="I22" s="56"/>
      <c r="J22" s="56"/>
      <c r="K22" s="56"/>
      <c r="L22" s="56"/>
      <c r="M22" s="129"/>
      <c r="N22" s="136" t="s">
        <v>0</v>
      </c>
      <c r="O22" s="136"/>
      <c r="P22" s="137"/>
      <c r="Q22" s="99" t="s">
        <v>13</v>
      </c>
      <c r="R22" s="138" t="s">
        <v>9</v>
      </c>
      <c r="S22" s="139"/>
      <c r="T22" s="99" t="s">
        <v>13</v>
      </c>
      <c r="U22" s="136"/>
      <c r="V22" s="136"/>
      <c r="W22" s="137"/>
      <c r="X22" s="56"/>
      <c r="Y22" s="56"/>
      <c r="Z22" s="140" t="s">
        <v>3</v>
      </c>
      <c r="AA22" s="141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SuperVlad
1 тайм:[/b]
1. 9-4-2
2. 1-5-7
3. 8-6-3</v>
      </c>
      <c r="C23" s="56" t="s">
        <v>7</v>
      </c>
      <c r="D23" s="56"/>
      <c r="E23" s="56"/>
      <c r="F23" s="56"/>
      <c r="G23" s="56"/>
      <c r="H23" s="56"/>
      <c r="I23" s="56"/>
      <c r="J23" s="56"/>
      <c r="K23" s="56"/>
      <c r="L23" s="56"/>
      <c r="M23" s="129"/>
      <c r="N23" s="8">
        <v>9</v>
      </c>
      <c r="O23" s="8">
        <v>4</v>
      </c>
      <c r="P23" s="9">
        <v>2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8"/>
      <c r="V23" s="8"/>
      <c r="W23" s="9"/>
      <c r="X23" s="33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108">
        <f>SUM(R23:R25,R27:R29)</f>
        <v>0</v>
      </c>
      <c r="AA23" s="109">
        <f>SUM(S23:S25,S27:S29)</f>
        <v>0</v>
      </c>
    </row>
    <row r="24" spans="1:27" ht="13.5" customHeight="1">
      <c r="A24" s="15"/>
      <c r="B24" s="3" t="str">
        <f>CONCATENATE("[b]2 тайм:[/b]",CHAR(10),"4. ",N27,"-",O27,"-",P27,CHAR(10),"5. ",N28,"-",O28,"-",P28,CHAR(10),"6. ",N29,"-",O29,"-",P29)</f>
        <v>[b]2 тайм:[/b]
4. 2-6-7
5. 8-5-1
6. 9-4-3</v>
      </c>
      <c r="C24" s="56" t="s">
        <v>7</v>
      </c>
      <c r="D24" s="56"/>
      <c r="E24" s="56"/>
      <c r="F24" s="56"/>
      <c r="G24" s="56"/>
      <c r="H24" s="56"/>
      <c r="I24" s="56"/>
      <c r="J24" s="56"/>
      <c r="K24" s="56"/>
      <c r="L24" s="56"/>
      <c r="M24" s="129"/>
      <c r="N24" s="8">
        <v>1</v>
      </c>
      <c r="O24" s="8">
        <v>5</v>
      </c>
      <c r="P24" s="9">
        <v>7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8"/>
      <c r="V24" s="8"/>
      <c r="W24" s="9"/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0" t="s">
        <v>4</v>
      </c>
      <c r="AA24" s="141"/>
    </row>
    <row r="25" spans="1:27" ht="13.5" customHeight="1" thickBot="1">
      <c r="A25" s="15"/>
      <c r="B25" s="3" t="str">
        <f>CONCATENATE(CHAR(10),"[b]Прогноз от: ",U21,CHAR(10),"1 тайм:[/b]",CHAR(10),"1. ",U23,"-",V23,"-",W23,CHAR(10),"2. ",U24,"-",V24,"-",W24,CHAR(10),"3. ",U25,"-",V25,"-",W25)</f>
        <v>
[b]Прогноз от: 
1 тайм:[/b]
1. --
2. --
3. --</v>
      </c>
      <c r="C25" s="56" t="s">
        <v>7</v>
      </c>
      <c r="D25" s="56"/>
      <c r="E25" s="56"/>
      <c r="F25" s="56"/>
      <c r="G25" s="56"/>
      <c r="H25" s="56"/>
      <c r="I25" s="56"/>
      <c r="J25" s="56"/>
      <c r="K25" s="56"/>
      <c r="L25" s="56"/>
      <c r="M25" s="129"/>
      <c r="N25" s="8">
        <v>8</v>
      </c>
      <c r="O25" s="8">
        <v>6</v>
      </c>
      <c r="P25" s="9">
        <v>3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8"/>
      <c r="V25" s="8"/>
      <c r="W25" s="9"/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08">
        <f>IF(Z23-AA23&gt;0,Z23-AA23,0)</f>
        <v>0</v>
      </c>
      <c r="AA25" s="109">
        <f>IF(Z23-AA23&lt;0,AA23-Z23,0)</f>
        <v>0</v>
      </c>
    </row>
    <row r="26" spans="1:27" ht="13.5" customHeight="1" thickBot="1">
      <c r="A26" s="15"/>
      <c r="B26" s="3" t="str">
        <f>CONCATENATE("[b]2 тайм:[/b]",CHAR(10),"4. ",U27,"-",V27,"-",W27,CHAR(10),"5. ",U28,"-",V28,"-",W28,CHAR(10),"6. ",U29,"-",V29,"-",W29)</f>
        <v>[b]2 тайм:[/b]
4. --
5. --
6. --</v>
      </c>
      <c r="C26" s="56" t="s">
        <v>7</v>
      </c>
      <c r="D26" s="56"/>
      <c r="E26" s="56"/>
      <c r="F26" s="56"/>
      <c r="G26" s="56"/>
      <c r="H26" s="56"/>
      <c r="I26" s="56"/>
      <c r="J26" s="56"/>
      <c r="K26" s="56"/>
      <c r="L26" s="56"/>
      <c r="M26" s="129"/>
      <c r="N26" s="145" t="s">
        <v>1</v>
      </c>
      <c r="O26" s="145"/>
      <c r="P26" s="146"/>
      <c r="Q26" s="21"/>
      <c r="R26" s="98"/>
      <c r="S26" s="91"/>
      <c r="T26" s="21"/>
      <c r="U26" s="145"/>
      <c r="V26" s="145"/>
      <c r="W26" s="146"/>
      <c r="X26" s="42"/>
      <c r="Y26" s="43"/>
      <c r="Z26" s="147" t="s">
        <v>14</v>
      </c>
      <c r="AA26" s="148"/>
    </row>
    <row r="27" spans="1:27" ht="13.5" customHeight="1">
      <c r="A27" s="15"/>
      <c r="B27" s="3" t="str">
        <f>CONCATENATE(CHAR(10),"[b]Линия 4. [color=#FF0000][u]",Z30," ",CHAR(150)," ",AA30,"[/u] ",Z32,":",AA32," [/color] (разница ",Z34,":",AA34,") (",Z36,"-",AA36,")[/b]")</f>
        <v>
[b]Линия 4. [color=#FF0000][u]Serginho –  [/u] 0:0 [/color] (разница 0:0) (0-0)[/b]</v>
      </c>
      <c r="C27" s="56" t="s">
        <v>7</v>
      </c>
      <c r="D27" s="56"/>
      <c r="E27" s="56"/>
      <c r="F27" s="56"/>
      <c r="G27" s="56"/>
      <c r="H27" s="56"/>
      <c r="I27" s="56"/>
      <c r="J27" s="56"/>
      <c r="K27" s="56"/>
      <c r="L27" s="56"/>
      <c r="M27" s="129"/>
      <c r="N27" s="8">
        <v>2</v>
      </c>
      <c r="O27" s="8">
        <v>6</v>
      </c>
      <c r="P27" s="9">
        <v>7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8"/>
      <c r="V27" s="8"/>
      <c r="W27" s="9"/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108">
        <f>SUM(Q23:Q25,Q27:Q29)</f>
        <v>0</v>
      </c>
      <c r="AA27" s="109">
        <f>SUM(T23:T25,T27:T29)</f>
        <v>0</v>
      </c>
    </row>
    <row r="28" spans="1:27" ht="13.5" customHeight="1">
      <c r="A28" s="15"/>
      <c r="B28" s="3" t="str">
        <f>CONCATENATE("[b]Прогноз от: ",N30,CHAR(10),"1 тайм:[/b]",CHAR(10),"1. ",N32,"-",O32,"-",P32,CHAR(10),"2. ",N33,"-",O33,"-",P33,CHAR(10),"3. ",N34,"-",O34,"-",P34)</f>
        <v>[b]Прогноз от: Serginho
1 тайм:[/b]
1. 9-4-1
2. 5-3-7
3. 8-6-2</v>
      </c>
      <c r="C28" s="56" t="s">
        <v>7</v>
      </c>
      <c r="D28" s="56"/>
      <c r="E28" s="56"/>
      <c r="F28" s="56"/>
      <c r="G28" s="56"/>
      <c r="H28" s="56"/>
      <c r="I28" s="56"/>
      <c r="J28" s="56"/>
      <c r="K28" s="56"/>
      <c r="L28" s="56"/>
      <c r="M28" s="129"/>
      <c r="N28" s="8">
        <v>8</v>
      </c>
      <c r="O28" s="8">
        <v>5</v>
      </c>
      <c r="P28" s="9">
        <v>1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8"/>
      <c r="V28" s="8"/>
      <c r="W28" s="9"/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6"/>
      <c r="AA28" s="57"/>
    </row>
    <row r="29" spans="1:27" ht="13.5" customHeight="1" thickBot="1">
      <c r="A29" s="15"/>
      <c r="B29" s="3" t="str">
        <f>CONCATENATE("[b]2 тайм:[/b]",CHAR(10),"4. ",N36,"-",O36,"-",P36,CHAR(10),"5. ",N37,"-",O37,"-",P37,CHAR(10),"6. ",N38,"-",O38,"-",P38)</f>
        <v>[b]2 тайм:[/b]
4. 6-3-8
5. 9-5-1
6. 7-4-2</v>
      </c>
      <c r="C29" s="56" t="s">
        <v>7</v>
      </c>
      <c r="D29" s="56"/>
      <c r="E29" s="56"/>
      <c r="F29" s="56"/>
      <c r="G29" s="56"/>
      <c r="H29" s="56"/>
      <c r="I29" s="56"/>
      <c r="J29" s="56"/>
      <c r="K29" s="56"/>
      <c r="L29" s="56"/>
      <c r="M29" s="129"/>
      <c r="N29" s="8">
        <v>9</v>
      </c>
      <c r="O29" s="8">
        <v>4</v>
      </c>
      <c r="P29" s="9">
        <v>3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8"/>
      <c r="V29" s="8"/>
      <c r="W29" s="9"/>
      <c r="X29" s="34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8"/>
      <c r="AA29" s="59"/>
    </row>
    <row r="30" spans="1:27" ht="13.5" customHeight="1" thickBot="1">
      <c r="A30" s="15"/>
      <c r="B30" s="3" t="str">
        <f>CONCATENATE(CHAR(10),"[b]Прогноз от: ",U30,CHAR(10),"1 тайм:[/b]",CHAR(10),"1. ",U32,"-",V32,"-",W32,CHAR(10),"2. ",U33,"-",V33,"-",W33,CHAR(10),"3. ",U34,"-",V34,"-",W34)</f>
        <v>
[b]Прогноз от: 
1 тайм:[/b]
1. --
2. --
3. --</v>
      </c>
      <c r="C30" s="56" t="s">
        <v>7</v>
      </c>
      <c r="D30" s="56"/>
      <c r="E30" s="56"/>
      <c r="F30" s="56"/>
      <c r="G30" s="56"/>
      <c r="H30" s="56"/>
      <c r="I30" s="56"/>
      <c r="J30" s="56"/>
      <c r="K30" s="56"/>
      <c r="L30" s="56"/>
      <c r="M30" s="129"/>
      <c r="N30" s="154" t="s">
        <v>46</v>
      </c>
      <c r="O30" s="155"/>
      <c r="P30" s="156"/>
      <c r="Q30" s="37"/>
      <c r="R30" s="37"/>
      <c r="S30" s="37"/>
      <c r="T30" s="37"/>
      <c r="U30" s="154"/>
      <c r="V30" s="155"/>
      <c r="W30" s="156"/>
      <c r="X30" s="56"/>
      <c r="Y30" s="56"/>
      <c r="Z30" s="110" t="str">
        <f>IF(LEN(N30)=0," ",N30)</f>
        <v>Serginho</v>
      </c>
      <c r="AA30" s="111" t="str">
        <f>IF(LEN(U30)=0," ",U30)</f>
        <v> </v>
      </c>
    </row>
    <row r="31" spans="1:27" ht="13.5" customHeight="1" thickBot="1">
      <c r="A31" s="15"/>
      <c r="B31" s="3" t="str">
        <f>CONCATENATE("[b]2 тайм:[/b]",CHAR(10),"4. ",U36,"-",V36,"-",W36,CHAR(10),"5. ",U37,"-",V37,"-",W37,CHAR(10),"6. ",U38,"-",V38,"-",W38)</f>
        <v>[b]2 тайм:[/b]
4. --
5. --
6. --</v>
      </c>
      <c r="C31" s="56" t="s">
        <v>7</v>
      </c>
      <c r="D31" s="56"/>
      <c r="E31" s="56"/>
      <c r="F31" s="56"/>
      <c r="G31" s="56"/>
      <c r="H31" s="56"/>
      <c r="I31" s="56"/>
      <c r="J31" s="56"/>
      <c r="K31" s="56"/>
      <c r="L31" s="56"/>
      <c r="M31" s="129"/>
      <c r="N31" s="136" t="s">
        <v>0</v>
      </c>
      <c r="O31" s="136"/>
      <c r="P31" s="137"/>
      <c r="Q31" s="99" t="s">
        <v>13</v>
      </c>
      <c r="R31" s="138" t="s">
        <v>9</v>
      </c>
      <c r="S31" s="139"/>
      <c r="T31" s="99" t="s">
        <v>13</v>
      </c>
      <c r="U31" s="136"/>
      <c r="V31" s="136"/>
      <c r="W31" s="137"/>
      <c r="X31" s="56"/>
      <c r="Y31" s="56"/>
      <c r="Z31" s="140" t="s">
        <v>3</v>
      </c>
      <c r="AA31" s="141"/>
    </row>
    <row r="32" spans="1:27" ht="13.5" customHeight="1">
      <c r="A32" s="15"/>
      <c r="B32" s="3" t="str">
        <f>IF(AND(OR(LEN(N39)=0,N39="Игрок 5"),OR(LEN(U39)=0,U39="Игрок 6"))," ",CONCATENATE(CHAR(10),"[u][b]Запасные[/b][/u]"))</f>
        <v>
[u][b]Запасные[/b][/u]</v>
      </c>
      <c r="C32" s="56" t="s">
        <v>7</v>
      </c>
      <c r="D32" s="56"/>
      <c r="E32" s="56"/>
      <c r="F32" s="56"/>
      <c r="G32" s="56"/>
      <c r="H32" s="56"/>
      <c r="I32" s="56"/>
      <c r="J32" s="56"/>
      <c r="K32" s="56"/>
      <c r="L32" s="56"/>
      <c r="M32" s="129"/>
      <c r="N32" s="8">
        <v>9</v>
      </c>
      <c r="O32" s="8">
        <v>4</v>
      </c>
      <c r="P32" s="9">
        <v>1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8"/>
      <c r="V32" s="8"/>
      <c r="W32" s="9"/>
      <c r="X32" s="33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108">
        <f>SUM(R32:R34,R36:R38)</f>
        <v>0</v>
      </c>
      <c r="AA32" s="109">
        <f>SUM(S32:S34,S36:S38)</f>
        <v>0</v>
      </c>
    </row>
    <row r="33" spans="1:27" ht="13.5" customHeight="1">
      <c r="A33" s="15"/>
      <c r="B33" s="3" t="str">
        <f>IF(OR(LEN(N39)=0,N39="Игрок 5")," ",CONCATENATE("[b]Прогноз от: ",N39," (",Z41,")",CHAR(10),"1 тайм:[/b]",CHAR(10),"1. ",N41,"-",O41,"-",P41,CHAR(10),"2. ",N42,"-",O42,"-",P42,CHAR(10),"3. ",N43,"-",O43,"-",P43))</f>
        <v>[b]Прогноз от: Everton (0)
1 тайм:[/b]
1. 1-4-9
2. 3-5-7
3. 8-2-6</v>
      </c>
      <c r="C33" s="56" t="s">
        <v>7</v>
      </c>
      <c r="D33" s="56"/>
      <c r="E33" s="56"/>
      <c r="F33" s="56"/>
      <c r="G33" s="56"/>
      <c r="H33" s="56"/>
      <c r="I33" s="56"/>
      <c r="J33" s="56"/>
      <c r="K33" s="56"/>
      <c r="L33" s="56"/>
      <c r="M33" s="129"/>
      <c r="N33" s="8">
        <v>5</v>
      </c>
      <c r="O33" s="8">
        <v>3</v>
      </c>
      <c r="P33" s="9">
        <v>7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8"/>
      <c r="V33" s="8"/>
      <c r="W33" s="9"/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0" t="s">
        <v>4</v>
      </c>
      <c r="AA33" s="141"/>
    </row>
    <row r="34" spans="1:27" ht="13.5" customHeight="1" thickBot="1">
      <c r="A34" s="15"/>
      <c r="B34" s="3" t="str">
        <f>IF(OR(LEN(N39)=0,N39="Игрок 5")," ",CONCATENATE("[b]2 тайм:[/b]",CHAR(10),"4. ",N45,"-",O45,"-",P45,CHAR(10),"5. ",N46,"-",O46,"-",P46,CHAR(10),"6. ",N47,"-",O47,"-",P47))</f>
        <v>[b]2 тайм:[/b]
4. 2-3-8
5. 7-5-6
6. 9-4-1</v>
      </c>
      <c r="C34" s="56" t="s">
        <v>7</v>
      </c>
      <c r="D34" s="56"/>
      <c r="E34" s="56"/>
      <c r="F34" s="56"/>
      <c r="G34" s="56"/>
      <c r="H34" s="56"/>
      <c r="I34" s="56"/>
      <c r="J34" s="56"/>
      <c r="K34" s="56"/>
      <c r="L34" s="56"/>
      <c r="M34" s="129"/>
      <c r="N34" s="8">
        <v>8</v>
      </c>
      <c r="O34" s="8">
        <v>6</v>
      </c>
      <c r="P34" s="9">
        <v>2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8"/>
      <c r="V34" s="8"/>
      <c r="W34" s="9"/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08">
        <f>IF(Z32-AA32&gt;0,Z32-AA32,0)</f>
        <v>0</v>
      </c>
      <c r="AA34" s="109">
        <f>IF(Z32-AA32&lt;0,AA32-Z32,0)</f>
        <v>0</v>
      </c>
    </row>
    <row r="35" spans="1:27" ht="13.5" customHeight="1" thickBot="1">
      <c r="A35" s="15"/>
      <c r="B35" s="3" t="str">
        <f>IF(OR(LEN(N48)=0,N48="Игрок 6")," ",CONCATENATE(CHAR(10),"[b]Прогноз от: ",N48," (",Z50,")",CHAR(10),"1 тайм:[/b]",CHAR(10),"1. ",N50,"-",O50,"-",P50,CHAR(10),"2. ",N51,"-",O51,"-",P51,CHAR(10),"3. ",N52,"-",O52,"-",P52))</f>
        <v>
[b]Прогноз от: Сила777 (0)
1 тайм:[/b]
1. 9-6-4
2. 1-8-2
3. 7-3-5</v>
      </c>
      <c r="C35" s="56" t="s">
        <v>7</v>
      </c>
      <c r="D35" s="56"/>
      <c r="E35" s="56"/>
      <c r="F35" s="56"/>
      <c r="G35" s="56"/>
      <c r="H35" s="56"/>
      <c r="I35" s="56"/>
      <c r="J35" s="56"/>
      <c r="K35" s="56"/>
      <c r="L35" s="56"/>
      <c r="M35" s="129"/>
      <c r="N35" s="145" t="s">
        <v>1</v>
      </c>
      <c r="O35" s="145"/>
      <c r="P35" s="146"/>
      <c r="Q35" s="21"/>
      <c r="R35" s="98"/>
      <c r="S35" s="91"/>
      <c r="T35" s="21"/>
      <c r="U35" s="145"/>
      <c r="V35" s="145"/>
      <c r="W35" s="146"/>
      <c r="X35" s="42"/>
      <c r="Y35" s="43"/>
      <c r="Z35" s="147" t="s">
        <v>14</v>
      </c>
      <c r="AA35" s="148"/>
    </row>
    <row r="36" spans="1:27" ht="13.5" customHeight="1">
      <c r="A36" s="15"/>
      <c r="B36" s="3" t="str">
        <f>IF(OR(LEN(N48)=0,N48="Игрок 6")," ",CONCATENATE("[b]2 тайм:[/b]",CHAR(10),"4. ",N54,"-",O54,"-",P54,CHAR(10),"5. ",N55,"-",O55,"-",P55,CHAR(10),"6. ",N56,"-",O56,"-",P56))</f>
        <v>[b]2 тайм:[/b]
4. 2-7-6
5. 8-3-1
6. 5-9-4</v>
      </c>
      <c r="C36" s="56" t="s">
        <v>7</v>
      </c>
      <c r="D36" s="56"/>
      <c r="E36" s="56"/>
      <c r="F36" s="56"/>
      <c r="G36" s="56"/>
      <c r="H36" s="56"/>
      <c r="I36" s="56"/>
      <c r="J36" s="56"/>
      <c r="K36" s="56"/>
      <c r="L36" s="56"/>
      <c r="M36" s="129"/>
      <c r="N36" s="8">
        <v>6</v>
      </c>
      <c r="O36" s="8">
        <v>3</v>
      </c>
      <c r="P36" s="9">
        <v>8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8"/>
      <c r="V36" s="8"/>
      <c r="W36" s="9"/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108">
        <f>SUM(Q32:Q34,Q36:Q38)</f>
        <v>0</v>
      </c>
      <c r="AA36" s="109">
        <f>SUM(T32:T34,T36:T38)</f>
        <v>0</v>
      </c>
    </row>
    <row r="37" spans="1:27" ht="13.5" customHeight="1">
      <c r="A37" s="15"/>
      <c r="B37" s="3" t="str">
        <f>IF(OR(LEN(N57)=0,N57="Игрок 7")," ",CONCATENATE(CHAR(10),"[b]Прогноз от: ",N57," (",Z59,")",CHAR(10),"1 тайм:[/b]",CHAR(10),"1. ",N59,"-",O59,"-",P59,CHAR(10),"2. ",N60,"-",O60,"-",P60,CHAR(10),"3. ",N61,"-",O61,"-",P61))</f>
        <v>
[b]Прогноз от: Градус (0)
1 тайм:[/b]
1. 7-1-3
2. 5-2-8
3. 6-4-9</v>
      </c>
      <c r="C37" s="56" t="s">
        <v>7</v>
      </c>
      <c r="D37" s="56"/>
      <c r="E37" s="56"/>
      <c r="F37" s="56"/>
      <c r="G37" s="56"/>
      <c r="H37" s="56"/>
      <c r="I37" s="56"/>
      <c r="J37" s="56"/>
      <c r="K37" s="56"/>
      <c r="L37" s="56"/>
      <c r="M37" s="129"/>
      <c r="N37" s="8">
        <v>9</v>
      </c>
      <c r="O37" s="8">
        <v>5</v>
      </c>
      <c r="P37" s="9">
        <v>1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8"/>
      <c r="V37" s="8"/>
      <c r="W37" s="9"/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6"/>
      <c r="AA37" s="57"/>
    </row>
    <row r="38" spans="1:27" ht="13.5" customHeight="1" thickBot="1">
      <c r="A38" s="15"/>
      <c r="B38" s="3" t="str">
        <f>IF(OR(LEN(N57)=0,N57="Игрок 7")," ",CONCATENATE("[b]2 тайм:[/b]",CHAR(10),"4. ",N63,"-",O63,"-",P63,CHAR(10),"5. ",N64,"-",O64,"-",P64,CHAR(10),"6. ",N65,"-",O65,"-",P65))</f>
        <v>[b]2 тайм:[/b]
4. 8-5-2
5. 9-1-4
6. 6-3-7</v>
      </c>
      <c r="C38" s="58" t="s">
        <v>7</v>
      </c>
      <c r="D38" s="58"/>
      <c r="E38" s="58"/>
      <c r="F38" s="58"/>
      <c r="G38" s="58"/>
      <c r="H38" s="58"/>
      <c r="I38" s="58"/>
      <c r="J38" s="58"/>
      <c r="K38" s="58"/>
      <c r="L38" s="58"/>
      <c r="M38" s="130"/>
      <c r="N38" s="8">
        <v>7</v>
      </c>
      <c r="O38" s="8">
        <v>4</v>
      </c>
      <c r="P38" s="9">
        <v>2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8"/>
      <c r="V38" s="8"/>
      <c r="W38" s="9"/>
      <c r="X38" s="34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8"/>
      <c r="AA38" s="59"/>
    </row>
    <row r="39" spans="1:27" ht="13.5" customHeight="1" thickBot="1">
      <c r="A39" s="15"/>
      <c r="B39" s="3" t="str">
        <f>IF(OR(LEN(N66)=0,N66="Игрок 8")," ",CONCATENATE(CHAR(10),"[b]Прогноз от: ",N66," (",Z68,")",CHAR(10),"1 тайм:[/b]",CHAR(10),"1. ",N68,"-",O68,"-",P68,CHAR(10),"2. ",N69,"-",O69,"-",P69,CHAR(10),"3. ",N70,"-",O70,"-",P70))</f>
        <v>
[b]Прогноз от: Mishgan (0)
1 тайм:[/b]
1. 8-5-2
2. 1-3-9
3. 7-6-4</v>
      </c>
      <c r="C39" s="56" t="s">
        <v>7</v>
      </c>
      <c r="D39" s="56"/>
      <c r="E39" s="56"/>
      <c r="F39" s="56"/>
      <c r="G39" s="56"/>
      <c r="H39" s="56"/>
      <c r="I39" s="56"/>
      <c r="J39" s="56"/>
      <c r="K39" s="56"/>
      <c r="L39" s="56"/>
      <c r="M39" s="163" t="s">
        <v>11</v>
      </c>
      <c r="N39" s="154" t="s">
        <v>44</v>
      </c>
      <c r="O39" s="155"/>
      <c r="P39" s="156"/>
      <c r="Q39" s="37"/>
      <c r="R39" s="37"/>
      <c r="S39" s="37"/>
      <c r="T39" s="37"/>
      <c r="U39" s="154"/>
      <c r="V39" s="155"/>
      <c r="W39" s="156"/>
      <c r="X39" s="56"/>
      <c r="Y39" s="56"/>
      <c r="Z39" s="110" t="str">
        <f>IF(OR(LEN(N39)=0,N39="Игрок 5")," ",N39)</f>
        <v>Everton</v>
      </c>
      <c r="AA39" s="111" t="str">
        <f>IF(OR(LEN(U39)=0,U39="Игрок 5")," ",U39)</f>
        <v> </v>
      </c>
    </row>
    <row r="40" spans="1:27" ht="13.5" customHeight="1" thickBot="1">
      <c r="A40" s="15"/>
      <c r="B40" s="7" t="str">
        <f>IF(OR(LEN(N66)=0,N66="Игрок 8")," ",CONCATENATE("[b]2 тайм:[/b]",CHAR(10),"4. ",N72,"-",O72,"-",P72,CHAR(10),"5. ",N73,"-",O73,"-",P73,CHAR(10),"6. ",N74,"-",O74,"-",P74))</f>
        <v>[b]2 тайм:[/b]
4. 7-6-5
5. 8-4-2
6. 9-3-1</v>
      </c>
      <c r="C40" s="56" t="s">
        <v>7</v>
      </c>
      <c r="D40" s="56"/>
      <c r="E40" s="56"/>
      <c r="F40" s="56"/>
      <c r="G40" s="56"/>
      <c r="H40" s="56"/>
      <c r="I40" s="56"/>
      <c r="J40" s="56"/>
      <c r="K40" s="56"/>
      <c r="L40" s="56"/>
      <c r="M40" s="164"/>
      <c r="N40" s="136" t="s">
        <v>0</v>
      </c>
      <c r="O40" s="136"/>
      <c r="P40" s="137"/>
      <c r="Q40" s="99" t="s">
        <v>13</v>
      </c>
      <c r="R40" s="74" t="s">
        <v>7</v>
      </c>
      <c r="S40" s="75"/>
      <c r="T40" s="99" t="s">
        <v>13</v>
      </c>
      <c r="U40" s="136"/>
      <c r="V40" s="136"/>
      <c r="W40" s="137"/>
      <c r="X40" s="60"/>
      <c r="Y40" s="56"/>
      <c r="Z40" s="147" t="s">
        <v>14</v>
      </c>
      <c r="AA40" s="148"/>
    </row>
    <row r="41" spans="1:27" ht="13.5" customHeight="1">
      <c r="A41" s="15"/>
      <c r="B41" s="115" t="str">
        <f>IF(OR(LEN(U39)=0,U39="Игрок 5")," ",CONCATENATE(CHAR(10),"[b]Прогноз от: ",U39," (",AA41,")",CHAR(10),"1 тайм:[/b]",CHAR(10),"1. ",U41,"-",V41,"-",W41,CHAR(10),"2. ",U42,"-",V42,"-",W42,CHAR(10),"3. ",U43,"-",V43,"-",W43))</f>
        <v> 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164"/>
      <c r="N41" s="8">
        <v>1</v>
      </c>
      <c r="O41" s="8">
        <v>4</v>
      </c>
      <c r="P41" s="9">
        <v>9</v>
      </c>
      <c r="Q41" s="10" t="str">
        <f>IF(X41=0,0,IF(X41=1,N41,IF(X41=2,O41,IF(X41=3,P41," "))))</f>
        <v> </v>
      </c>
      <c r="R41" s="76"/>
      <c r="S41" s="77"/>
      <c r="T41" s="10" t="str">
        <f>IF(X41=0,0,IF(X41=1,U41,IF(X41=2,V41,IF(X41=3,W41," "))))</f>
        <v> </v>
      </c>
      <c r="U41" s="8"/>
      <c r="V41" s="8"/>
      <c r="W41" s="9"/>
      <c r="X41" s="4">
        <f>IF(OR(LEN($I$5)=0,LEN($J$5)=0),"",IF(OR($I$5="-",$J$5="-"),0,IF($I$5=$J$5,2,IF($I$5&gt;$J$5,1,3))))</f>
      </c>
      <c r="Y41" s="22">
        <f>IF(OR(LEN($I$5)=0,LEN($J$5)=0,LEN(N41)=0,LEN(O41)=0,LEN(P41)=0,LEN(U41)=0,LEN(V41)=0,LEN(W41)=0),0,1)</f>
        <v>0</v>
      </c>
      <c r="Z41" s="108">
        <f>SUM(Q41:Q43,Q45:Q47)</f>
        <v>0</v>
      </c>
      <c r="AA41" s="109">
        <f>SUM(T41:T43,T45:T47)</f>
        <v>0</v>
      </c>
    </row>
    <row r="42" spans="1:27" ht="13.5" customHeight="1">
      <c r="A42" s="2"/>
      <c r="B42" s="115" t="str">
        <f>IF(OR(LEN(U39)=0,U39="Игрок 5")," ",CONCATENATE("[b]2 тайм:[/b]",CHAR(10),"4. ",U45,"-",V45,"-",W45,CHAR(10),"5. ",U46,"-",V46,"-",W46,CHAR(10),"6. ",U47,"-",V47,"-",W47))</f>
        <v> 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164"/>
      <c r="N42" s="8">
        <v>3</v>
      </c>
      <c r="O42" s="8">
        <v>5</v>
      </c>
      <c r="P42" s="9">
        <v>7</v>
      </c>
      <c r="Q42" s="10" t="str">
        <f>IF(X42=0,0,IF(X42=1,N42,IF(X42=2,O42,IF(X42=3,P42," "))))</f>
        <v> </v>
      </c>
      <c r="R42" s="76"/>
      <c r="S42" s="77"/>
      <c r="T42" s="10" t="str">
        <f>IF(X42=0,0,IF(X42=1,U42,IF(X42=2,V42,IF(X42=3,W42," "))))</f>
        <v> </v>
      </c>
      <c r="U42" s="8"/>
      <c r="V42" s="8"/>
      <c r="W42" s="9"/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66"/>
      <c r="AA42" s="167"/>
    </row>
    <row r="43" spans="1:27" ht="13.5" customHeight="1" thickBot="1">
      <c r="A43" s="2"/>
      <c r="B43" s="115" t="str">
        <f>IF(OR(LEN(U48)=0,U48="Игрок 6")," ",CONCATENATE(CHAR(10),"[b]Прогноз от: ",U48," (",AA50,")",CHAR(10),"1 тайм:[/b]",CHAR(10),"1. ",U50,"-",V50,"-",W50,CHAR(10),"2. ",U51,"-",V51,"-",W51,CHAR(10),"3. ",U52,"-",V52,"-",W52))</f>
        <v> 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164"/>
      <c r="N43" s="8">
        <v>8</v>
      </c>
      <c r="O43" s="8">
        <v>2</v>
      </c>
      <c r="P43" s="9">
        <v>6</v>
      </c>
      <c r="Q43" s="10" t="str">
        <f>IF(X43=0,0,IF(X43=1,N43,IF(X43=2,O43,IF(X43=3,P43," "))))</f>
        <v> </v>
      </c>
      <c r="R43" s="76"/>
      <c r="S43" s="77"/>
      <c r="T43" s="10" t="str">
        <f>IF(X43=0,0,IF(X43=1,U43,IF(X43=2,V43,IF(X43=3,W43," "))))</f>
        <v> </v>
      </c>
      <c r="U43" s="8"/>
      <c r="V43" s="8"/>
      <c r="W43" s="9"/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2"/>
      <c r="AA43" s="113"/>
    </row>
    <row r="44" spans="1:27" ht="13.5" customHeight="1" thickBot="1">
      <c r="A44" s="2"/>
      <c r="B44" s="7" t="str">
        <f>IF(OR(LEN(U48)=0,U48="Игрок 6")," ",CONCATENATE("[b]2 тайм:[/b]",CHAR(10),"4. ",U54,"-",V54,"-",W54,CHAR(10),"5. ",U55,"-",V55,"-",W55,CHAR(10),"6. ",U56,"-",V56,"-",W56))</f>
        <v> 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164"/>
      <c r="N44" s="145" t="s">
        <v>1</v>
      </c>
      <c r="O44" s="145"/>
      <c r="P44" s="146"/>
      <c r="Q44" s="21"/>
      <c r="R44" s="78"/>
      <c r="S44" s="113"/>
      <c r="T44" s="21"/>
      <c r="U44" s="145"/>
      <c r="V44" s="145"/>
      <c r="W44" s="146"/>
      <c r="X44" s="42"/>
      <c r="Y44" s="43"/>
      <c r="Z44" s="168"/>
      <c r="AA44" s="169"/>
    </row>
    <row r="45" spans="1:27" ht="13.5" customHeight="1">
      <c r="A45" s="2"/>
      <c r="B45" s="3" t="str">
        <f>IF(OR(LEN(U57)=0,U57="Игрок 7")," ",CONCATENATE(CHAR(10),"[b]Прогноз от: ",U57," (",AA59,")",CHAR(10),"1 тайм:[/b]",CHAR(10),"1. ",U59,"-",V59,"-",W59,CHAR(10),"2. ",U60,"-",V60,"-",W60,CHAR(10),"3. ",U61,"-",V61,"-",W61))</f>
        <v> 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164"/>
      <c r="N45" s="8">
        <v>2</v>
      </c>
      <c r="O45" s="8">
        <v>3</v>
      </c>
      <c r="P45" s="9">
        <v>8</v>
      </c>
      <c r="Q45" s="10" t="str">
        <f>IF(X45=0,0,IF(X45=1,N45,IF(X45=2,O45,IF(X45=3,P45," "))))</f>
        <v> </v>
      </c>
      <c r="R45" s="76"/>
      <c r="S45" s="77"/>
      <c r="T45" s="10" t="str">
        <f>IF(X45=0,0,IF(X45=1,U45,IF(X45=2,V45,IF(X45=3,W45," "))))</f>
        <v> </v>
      </c>
      <c r="U45" s="8"/>
      <c r="V45" s="8"/>
      <c r="W45" s="9"/>
      <c r="X45" s="4">
        <f>IF(OR(LEN($I$9)=0,LEN($J$9)=0),"",IF(OR($I$9="-",$J$9="-"),0,IF($I$9=$J$9,2,IF($I$9&gt;$J$9,1,3))))</f>
      </c>
      <c r="Y45" s="22">
        <f>IF(OR(LEN($I$9)=0,LEN($J$9)=0,LEN(N45)=0,LEN(O45)=0,LEN(P45)=0,LEN(U45)=0,LEN(V45)=0,LEN(W45)=0),0,1)</f>
        <v>0</v>
      </c>
      <c r="Z45" s="112"/>
      <c r="AA45" s="113"/>
    </row>
    <row r="46" spans="1:27" ht="13.5" customHeight="1">
      <c r="A46" s="2"/>
      <c r="B46" s="3" t="str">
        <f>IF(OR(LEN(U57)=0,U57="Игрок 7")," ",CONCATENATE("[b]2 тайм:[/b]",CHAR(10),"4. ",U63,"-",V63,"-",W63,CHAR(10),"5. ",U64,"-",V64,"-",W64,CHAR(10),"6. ",U65,"-",V65,"-",W65))</f>
        <v> 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164"/>
      <c r="N46" s="8">
        <v>7</v>
      </c>
      <c r="O46" s="8">
        <v>5</v>
      </c>
      <c r="P46" s="9">
        <v>6</v>
      </c>
      <c r="Q46" s="10" t="str">
        <f>IF(X46=0,0,IF(X46=1,N46,IF(X46=2,O46,IF(X46=3,P46," "))))</f>
        <v> </v>
      </c>
      <c r="R46" s="76"/>
      <c r="S46" s="77"/>
      <c r="T46" s="10" t="str">
        <f>IF(X46=0,0,IF(X46=1,U46,IF(X46=2,V46,IF(X46=3,W46," "))))</f>
        <v> </v>
      </c>
      <c r="U46" s="8"/>
      <c r="V46" s="8"/>
      <c r="W46" s="9"/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6"/>
      <c r="AA46" s="57"/>
    </row>
    <row r="47" spans="1:27" ht="13.5" customHeight="1" thickBot="1">
      <c r="A47" s="2"/>
      <c r="B47" s="3" t="str">
        <f>IF(OR(LEN(U66)=0,U66="Игрок 8")," ",CONCATENATE(CHAR(10),"[b]Прогноз от: ",U66," (",AA68,")",CHAR(10),"1 тайм:[/b]",CHAR(10),"1. ",U68,"-",V68,"-",W68,CHAR(10),"2. ",U69,"-",V69,"-",W69,CHAR(10),"3. ",U70,"-",V70,"-",W70))</f>
        <v> 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164"/>
      <c r="N47" s="16">
        <v>9</v>
      </c>
      <c r="O47" s="13">
        <v>4</v>
      </c>
      <c r="P47" s="14">
        <v>1</v>
      </c>
      <c r="Q47" s="10" t="str">
        <f>IF(X47=0,0,IF(X47=1,N47,IF(X47=2,O47,IF(X47=3,P47," "))))</f>
        <v> </v>
      </c>
      <c r="R47" s="76"/>
      <c r="S47" s="77"/>
      <c r="T47" s="10" t="str">
        <f>IF(X47=0,0,IF(X47=1,U47,IF(X47=2,V47,IF(X47=3,W47," "))))</f>
        <v> </v>
      </c>
      <c r="U47" s="16"/>
      <c r="V47" s="13"/>
      <c r="W47" s="14"/>
      <c r="X47" s="34">
        <f>IF(OR(LEN($I$11)=0,LEN($J$11)=0),"",IF(OR($I$11="-",$J$11="-"),0,IF($I$11=$J$11,2,IF($I$11&gt;$J$11,1,3))))</f>
      </c>
      <c r="Y47" s="20">
        <f>IF(OR(LEN($I$11)=0,LEN($J$11)=0,LEN(N47)=0,LEN(O47)=0,LEN(P47)=0,LEN(U47)=0,LEN(V47)=0,LEN(W47)=0),0,1)</f>
        <v>0</v>
      </c>
      <c r="Z47" s="58"/>
      <c r="AA47" s="59"/>
    </row>
    <row r="48" spans="1:27" ht="13.5" customHeight="1" thickBot="1">
      <c r="A48" s="2"/>
      <c r="B48" s="7" t="str">
        <f>IF(OR(LEN(U66)=0,U66="Игрок 8")," ",CONCATENATE("[b]2 тайм:[/b]",CHAR(10),"4. ",U72,"-",V72,"-",W72,CHAR(10),"5. ",U73,"-",V73,"-",W73,CHAR(10),"6. ",U74,"-",V74,"-",W74))</f>
        <v> 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164"/>
      <c r="N48" s="122" t="s">
        <v>50</v>
      </c>
      <c r="O48" s="123"/>
      <c r="P48" s="124"/>
      <c r="Q48" s="37"/>
      <c r="R48" s="37"/>
      <c r="S48" s="37"/>
      <c r="T48" s="91"/>
      <c r="U48" s="122"/>
      <c r="V48" s="123"/>
      <c r="W48" s="124"/>
      <c r="X48" s="56"/>
      <c r="Y48" s="56"/>
      <c r="Z48" s="110" t="str">
        <f>IF(OR(LEN(N48)=0,N48="Игрок 6")," ",N48)</f>
        <v>Сила777</v>
      </c>
      <c r="AA48" s="111" t="str">
        <f>IF(OR(LEN(U48)=0,U48="Игрок 6")," ",U48)</f>
        <v> </v>
      </c>
    </row>
    <row r="49" spans="1:27" ht="13.5" customHeight="1" thickBot="1">
      <c r="A49" s="2"/>
      <c r="B49" s="100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164"/>
      <c r="N49" s="136" t="s">
        <v>0</v>
      </c>
      <c r="O49" s="136"/>
      <c r="P49" s="137"/>
      <c r="Q49" s="99" t="s">
        <v>13</v>
      </c>
      <c r="R49" s="74" t="s">
        <v>7</v>
      </c>
      <c r="S49" s="75"/>
      <c r="T49" s="99" t="s">
        <v>13</v>
      </c>
      <c r="U49" s="136"/>
      <c r="V49" s="136"/>
      <c r="W49" s="137"/>
      <c r="X49" s="56"/>
      <c r="Y49" s="56"/>
      <c r="Z49" s="147" t="s">
        <v>14</v>
      </c>
      <c r="AA49" s="148"/>
    </row>
    <row r="50" spans="1:27" ht="13.5" customHeight="1">
      <c r="A50" s="2"/>
      <c r="B50" s="100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164"/>
      <c r="N50" s="8">
        <v>9</v>
      </c>
      <c r="O50" s="8">
        <v>6</v>
      </c>
      <c r="P50" s="9">
        <v>4</v>
      </c>
      <c r="Q50" s="10" t="str">
        <f>IF(X50=0,0,IF(X50=1,N50,IF(X50=2,O50,IF(X50=3,P50," "))))</f>
        <v> </v>
      </c>
      <c r="R50" s="76"/>
      <c r="S50" s="77"/>
      <c r="T50" s="10" t="str">
        <f>IF(X50=0,0,IF(X50=1,U50,IF(X50=2,V50,IF(X50=3,W50," "))))</f>
        <v> </v>
      </c>
      <c r="U50" s="8"/>
      <c r="V50" s="8"/>
      <c r="W50" s="9"/>
      <c r="X50" s="33">
        <f>IF(OR(LEN($I$5)=0,LEN($J$5)=0),"",IF(OR($I$5="-",$J$5="-"),0,IF($I$5=$J$5,2,IF($I$5&gt;$J$5,1,3))))</f>
      </c>
      <c r="Y50" s="22">
        <f>IF(OR(LEN($I$5)=0,LEN($J$5)=0,LEN(N50)=0,LEN(O50)=0,LEN(P50)=0,LEN(U50)=0,LEN(V50)=0,LEN(W50)=0),0,1)</f>
        <v>0</v>
      </c>
      <c r="Z50" s="108">
        <f>SUM(Q50:Q52,Q54:Q56)</f>
        <v>0</v>
      </c>
      <c r="AA50" s="109">
        <f>SUM(T50:T52,T54:T56)</f>
        <v>0</v>
      </c>
    </row>
    <row r="51" spans="1:27" ht="13.5" customHeight="1">
      <c r="A51" s="2"/>
      <c r="B51" s="100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164"/>
      <c r="N51" s="8">
        <v>1</v>
      </c>
      <c r="O51" s="8">
        <v>8</v>
      </c>
      <c r="P51" s="9">
        <v>2</v>
      </c>
      <c r="Q51" s="10" t="str">
        <f>IF(X51=0,0,IF(X51=1,N51,IF(X51=2,O51,IF(X51=3,P51," "))))</f>
        <v> </v>
      </c>
      <c r="R51" s="76"/>
      <c r="S51" s="77"/>
      <c r="T51" s="10" t="str">
        <f>IF(X51=0,0,IF(X51=1,U51,IF(X51=2,V51,IF(X51=3,W51," "))))</f>
        <v> </v>
      </c>
      <c r="U51" s="8"/>
      <c r="V51" s="8"/>
      <c r="W51" s="9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66"/>
      <c r="AA51" s="167"/>
    </row>
    <row r="52" spans="1:27" ht="13.5" customHeight="1" thickBot="1">
      <c r="A52" s="2"/>
      <c r="B52" s="100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164"/>
      <c r="N52" s="8">
        <v>7</v>
      </c>
      <c r="O52" s="8">
        <v>3</v>
      </c>
      <c r="P52" s="9">
        <v>5</v>
      </c>
      <c r="Q52" s="10" t="str">
        <f>IF(X52=0,0,IF(X52=1,N52,IF(X52=2,O52,IF(X52=3,P52," "))))</f>
        <v> </v>
      </c>
      <c r="R52" s="76"/>
      <c r="S52" s="77"/>
      <c r="T52" s="10" t="str">
        <f>IF(X52=0,0,IF(X52=1,U52,IF(X52=2,V52,IF(X52=3,W52," "))))</f>
        <v> </v>
      </c>
      <c r="U52" s="8"/>
      <c r="V52" s="8"/>
      <c r="W52" s="9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2"/>
      <c r="AA52" s="113"/>
    </row>
    <row r="53" spans="1:27" ht="13.5" customHeight="1" thickBot="1">
      <c r="A53" s="2"/>
      <c r="B53" s="100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164"/>
      <c r="N53" s="145" t="s">
        <v>1</v>
      </c>
      <c r="O53" s="145"/>
      <c r="P53" s="146"/>
      <c r="Q53" s="21"/>
      <c r="R53" s="78"/>
      <c r="S53" s="113"/>
      <c r="T53" s="21"/>
      <c r="U53" s="145"/>
      <c r="V53" s="145"/>
      <c r="W53" s="146"/>
      <c r="X53" s="42"/>
      <c r="Y53" s="43"/>
      <c r="Z53" s="168"/>
      <c r="AA53" s="169"/>
    </row>
    <row r="54" spans="1:27" ht="13.5" customHeight="1">
      <c r="A54" s="2"/>
      <c r="B54" s="100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164"/>
      <c r="N54" s="8">
        <v>2</v>
      </c>
      <c r="O54" s="8">
        <v>7</v>
      </c>
      <c r="P54" s="9">
        <v>6</v>
      </c>
      <c r="Q54" s="10" t="str">
        <f>IF(X54=0,0,IF(X54=1,N54,IF(X54=2,O54,IF(X54=3,P54," "))))</f>
        <v> </v>
      </c>
      <c r="R54" s="76"/>
      <c r="S54" s="77"/>
      <c r="T54" s="10" t="str">
        <f>IF(X54=0,0,IF(X54=1,U54,IF(X54=2,V54,IF(X54=3,W54," "))))</f>
        <v> </v>
      </c>
      <c r="U54" s="8"/>
      <c r="V54" s="8"/>
      <c r="W54" s="9"/>
      <c r="X54" s="4">
        <f>IF(OR(LEN($I$9)=0,LEN($J$9)=0),"",IF(OR($I$9="-",$J$9="-"),0,IF($I$9=$J$9,2,IF($I$9&gt;$J$9,1,3))))</f>
      </c>
      <c r="Y54" s="22">
        <f>IF(OR(LEN($I$9)=0,LEN($J$9)=0,LEN(N54)=0,LEN(O54)=0,LEN(P54)=0,LEN(U54)=0,LEN(V54)=0,LEN(W54)=0),0,1)</f>
        <v>0</v>
      </c>
      <c r="Z54" s="112"/>
      <c r="AA54" s="113"/>
    </row>
    <row r="55" spans="1:27" ht="13.5" customHeight="1">
      <c r="A55" s="2"/>
      <c r="B55" s="100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164"/>
      <c r="N55" s="8">
        <v>8</v>
      </c>
      <c r="O55" s="8">
        <v>3</v>
      </c>
      <c r="P55" s="9">
        <v>1</v>
      </c>
      <c r="Q55" s="10" t="str">
        <f>IF(X55=0,0,IF(X55=1,N55,IF(X55=2,O55,IF(X55=3,P55," "))))</f>
        <v> </v>
      </c>
      <c r="R55" s="76"/>
      <c r="S55" s="77"/>
      <c r="T55" s="10" t="str">
        <f>IF(X55=0,0,IF(X55=1,U55,IF(X55=2,V55,IF(X55=3,W55," "))))</f>
        <v> </v>
      </c>
      <c r="U55" s="8"/>
      <c r="V55" s="8"/>
      <c r="W55" s="9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6"/>
      <c r="AA55" s="57"/>
    </row>
    <row r="56" spans="1:27" ht="13.5" customHeight="1" thickBot="1">
      <c r="A56" s="2"/>
      <c r="B56" s="101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164"/>
      <c r="N56" s="13">
        <v>5</v>
      </c>
      <c r="O56" s="13">
        <v>9</v>
      </c>
      <c r="P56" s="14">
        <v>4</v>
      </c>
      <c r="Q56" s="12" t="str">
        <f>IF(X56=0,0,IF(X56=1,N56,IF(X56=2,O56,IF(X56=3,P56," "))))</f>
        <v> </v>
      </c>
      <c r="R56" s="79"/>
      <c r="S56" s="80"/>
      <c r="T56" s="18" t="str">
        <f>IF(X56=0,0,IF(X56=1,U56,IF(X56=2,V56,IF(X56=3,W56," "))))</f>
        <v> </v>
      </c>
      <c r="U56" s="13"/>
      <c r="V56" s="13"/>
      <c r="W56" s="14"/>
      <c r="X56" s="34">
        <f>IF(OR(LEN($I$11)=0,LEN($J$11)=0),"",IF(OR($I$11="-",$J$11="-"),0,IF($I$11=$J$11,2,IF($I$11&gt;$J$11,1,3))))</f>
      </c>
      <c r="Y56" s="20">
        <f>IF(OR(LEN($I$11)=0,LEN($J$11)=0,LEN(N56)=0,LEN(O56)=0,LEN(P56)=0,LEN(U56)=0,LEN(V56)=0,LEN(W56)=0),0,1)</f>
        <v>0</v>
      </c>
      <c r="Z56" s="58"/>
      <c r="AA56" s="59"/>
    </row>
    <row r="57" spans="3:27" ht="13.5" customHeight="1" thickBot="1">
      <c r="C57" s="56" t="s">
        <v>7</v>
      </c>
      <c r="D57" s="56"/>
      <c r="E57" s="56"/>
      <c r="F57" s="56"/>
      <c r="G57" s="56"/>
      <c r="H57" s="56"/>
      <c r="I57" s="56"/>
      <c r="J57" s="56"/>
      <c r="K57" s="56"/>
      <c r="L57" s="56"/>
      <c r="M57" s="164"/>
      <c r="N57" s="154" t="s">
        <v>49</v>
      </c>
      <c r="O57" s="155"/>
      <c r="P57" s="156"/>
      <c r="Q57" s="37"/>
      <c r="R57" s="37"/>
      <c r="S57" s="37"/>
      <c r="T57" s="37"/>
      <c r="U57" s="154"/>
      <c r="V57" s="155"/>
      <c r="W57" s="156"/>
      <c r="X57" s="56"/>
      <c r="Y57" s="56"/>
      <c r="Z57" s="110" t="str">
        <f>IF(OR(LEN(N57)=0,N57="Игрок 5")," ",N57)</f>
        <v>Градус</v>
      </c>
      <c r="AA57" s="111" t="str">
        <f>IF(OR(LEN(U57)=0,U57="Игрок 5")," ",U57)</f>
        <v> </v>
      </c>
    </row>
    <row r="58" spans="3:27" ht="13.5" customHeight="1" thickBot="1">
      <c r="C58" s="56" t="s">
        <v>7</v>
      </c>
      <c r="D58" s="56"/>
      <c r="E58" s="56"/>
      <c r="F58" s="56"/>
      <c r="G58" s="56"/>
      <c r="H58" s="56"/>
      <c r="I58" s="56"/>
      <c r="J58" s="56"/>
      <c r="K58" s="56"/>
      <c r="L58" s="56"/>
      <c r="M58" s="164"/>
      <c r="N58" s="136" t="s">
        <v>0</v>
      </c>
      <c r="O58" s="136"/>
      <c r="P58" s="137"/>
      <c r="Q58" s="99" t="s">
        <v>13</v>
      </c>
      <c r="R58" s="74" t="s">
        <v>7</v>
      </c>
      <c r="S58" s="75"/>
      <c r="T58" s="99" t="s">
        <v>13</v>
      </c>
      <c r="U58" s="136"/>
      <c r="V58" s="136"/>
      <c r="W58" s="137"/>
      <c r="X58" s="60"/>
      <c r="Y58" s="56"/>
      <c r="Z58" s="147" t="s">
        <v>14</v>
      </c>
      <c r="AA58" s="148"/>
    </row>
    <row r="59" spans="3:27" ht="13.5" customHeight="1"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164"/>
      <c r="N59" s="8">
        <v>7</v>
      </c>
      <c r="O59" s="8">
        <v>1</v>
      </c>
      <c r="P59" s="9">
        <v>3</v>
      </c>
      <c r="Q59" s="10" t="str">
        <f>IF(X59=0,0,IF(X59=1,N59,IF(X59=2,O59,IF(X59=3,P59," "))))</f>
        <v> </v>
      </c>
      <c r="R59" s="76"/>
      <c r="S59" s="77"/>
      <c r="T59" s="10" t="str">
        <f>IF(X59=0,0,IF(X59=1,U59,IF(X59=2,V59,IF(X59=3,W59," "))))</f>
        <v> </v>
      </c>
      <c r="U59" s="8"/>
      <c r="V59" s="8"/>
      <c r="W59" s="9"/>
      <c r="X59" s="4">
        <f>IF(OR(LEN($I$5)=0,LEN($J$5)=0),"",IF(OR($I$5="-",$J$5="-"),0,IF($I$5=$J$5,2,IF($I$5&gt;$J$5,1,3))))</f>
      </c>
      <c r="Y59" s="22">
        <f>IF(OR(LEN($I$5)=0,LEN($J$5)=0,LEN(N59)=0,LEN(O59)=0,LEN(P59)=0,LEN(U59)=0,LEN(V59)=0,LEN(W59)=0),0,1)</f>
        <v>0</v>
      </c>
      <c r="Z59" s="108">
        <f>SUM(Q59:Q61,Q63:Q65)</f>
        <v>0</v>
      </c>
      <c r="AA59" s="109">
        <f>SUM(T59:T61,T63:T65)</f>
        <v>0</v>
      </c>
    </row>
    <row r="60" spans="3:27" ht="13.5" customHeight="1"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164"/>
      <c r="N60" s="8">
        <v>5</v>
      </c>
      <c r="O60" s="8">
        <v>2</v>
      </c>
      <c r="P60" s="9">
        <v>8</v>
      </c>
      <c r="Q60" s="10" t="str">
        <f>IF(X60=0,0,IF(X60=1,N60,IF(X60=2,O60,IF(X60=3,P60," "))))</f>
        <v> </v>
      </c>
      <c r="R60" s="76"/>
      <c r="S60" s="77"/>
      <c r="T60" s="10" t="str">
        <f>IF(X60=0,0,IF(X60=1,U60,IF(X60=2,V60,IF(X60=3,W60," "))))</f>
        <v> </v>
      </c>
      <c r="U60" s="8"/>
      <c r="V60" s="8"/>
      <c r="W60" s="9"/>
      <c r="X60" s="4">
        <f>IF(OR(LEN($I$6)=0,LEN($J$6)=0),"",IF(OR($I$6="-",$J$6="-"),0,IF($I$6=$J$6,2,IF($I$6&gt;$J$6,1,3))))</f>
      </c>
      <c r="Y60" s="5">
        <f>IF(OR(LEN($I$6)=0,LEN($J$6)=0,LEN(N60)=0,LEN(O60)=0,LEN(P60)=0,LEN(U60)=0,LEN(V60)=0,LEN(W60)=0),0,1)</f>
        <v>0</v>
      </c>
      <c r="Z60" s="166"/>
      <c r="AA60" s="167"/>
    </row>
    <row r="61" spans="3:27" ht="13.5" customHeight="1" thickBot="1"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164"/>
      <c r="N61" s="8">
        <v>6</v>
      </c>
      <c r="O61" s="8">
        <v>4</v>
      </c>
      <c r="P61" s="9">
        <v>9</v>
      </c>
      <c r="Q61" s="10" t="str">
        <f>IF(X61=0,0,IF(X61=1,N61,IF(X61=2,O61,IF(X61=3,P61," "))))</f>
        <v> </v>
      </c>
      <c r="R61" s="76"/>
      <c r="S61" s="77"/>
      <c r="T61" s="10" t="str">
        <f>IF(X61=0,0,IF(X61=1,U61,IF(X61=2,V61,IF(X61=3,W61," "))))</f>
        <v> </v>
      </c>
      <c r="U61" s="8"/>
      <c r="V61" s="8"/>
      <c r="W61" s="9"/>
      <c r="X61" s="4">
        <f>IF(OR(LEN($I$7)=0,LEN($J$7)=0),"",IF(OR($I$7="-",$J$7="-"),0,IF($I$7=$J$7,2,IF($I$7&gt;$J$7,1,3))))</f>
      </c>
      <c r="Y61" s="5">
        <f>IF(OR(LEN($I$7)=0,LEN($J$7)=0,LEN(N61)=0,LEN(O61)=0,LEN(P61)=0,LEN(U61)=0,LEN(V61)=0,LEN(W61)=0),0,1)</f>
        <v>0</v>
      </c>
      <c r="Z61" s="112"/>
      <c r="AA61" s="113"/>
    </row>
    <row r="62" spans="3:27" ht="13.5" customHeight="1" thickBot="1"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164"/>
      <c r="N62" s="145" t="s">
        <v>1</v>
      </c>
      <c r="O62" s="145"/>
      <c r="P62" s="146"/>
      <c r="Q62" s="21"/>
      <c r="R62" s="78"/>
      <c r="S62" s="113"/>
      <c r="T62" s="21"/>
      <c r="U62" s="145"/>
      <c r="V62" s="145"/>
      <c r="W62" s="146"/>
      <c r="X62" s="42"/>
      <c r="Y62" s="43"/>
      <c r="Z62" s="168"/>
      <c r="AA62" s="169"/>
    </row>
    <row r="63" spans="3:27" ht="13.5" customHeight="1"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164"/>
      <c r="N63" s="8">
        <v>8</v>
      </c>
      <c r="O63" s="8">
        <v>5</v>
      </c>
      <c r="P63" s="9">
        <v>2</v>
      </c>
      <c r="Q63" s="10" t="str">
        <f>IF(X63=0,0,IF(X63=1,N63,IF(X63=2,O63,IF(X63=3,P63," "))))</f>
        <v> </v>
      </c>
      <c r="R63" s="76"/>
      <c r="S63" s="77"/>
      <c r="T63" s="10" t="str">
        <f>IF(X63=0,0,IF(X63=1,U63,IF(X63=2,V63,IF(X63=3,W63," "))))</f>
        <v> </v>
      </c>
      <c r="U63" s="8"/>
      <c r="V63" s="8"/>
      <c r="W63" s="9"/>
      <c r="X63" s="4">
        <f>IF(OR(LEN($I$9)=0,LEN($J$9)=0),"",IF(OR($I$9="-",$J$9="-"),0,IF($I$9=$J$9,2,IF($I$9&gt;$J$9,1,3))))</f>
      </c>
      <c r="Y63" s="22">
        <f>IF(OR(LEN($I$9)=0,LEN($J$9)=0,LEN(N63)=0,LEN(O63)=0,LEN(P63)=0,LEN(U63)=0,LEN(V63)=0,LEN(W63)=0),0,1)</f>
        <v>0</v>
      </c>
      <c r="Z63" s="112"/>
      <c r="AA63" s="113"/>
    </row>
    <row r="64" spans="3:27" ht="13.5" customHeight="1"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164"/>
      <c r="N64" s="8">
        <v>9</v>
      </c>
      <c r="O64" s="8">
        <v>1</v>
      </c>
      <c r="P64" s="9">
        <v>4</v>
      </c>
      <c r="Q64" s="10" t="str">
        <f>IF(X64=0,0,IF(X64=1,N64,IF(X64=2,O64,IF(X64=3,P64," "))))</f>
        <v> </v>
      </c>
      <c r="R64" s="76"/>
      <c r="S64" s="77"/>
      <c r="T64" s="10" t="str">
        <f>IF(X64=0,0,IF(X64=1,U64,IF(X64=2,V64,IF(X64=3,W64," "))))</f>
        <v> </v>
      </c>
      <c r="U64" s="8"/>
      <c r="V64" s="8"/>
      <c r="W64" s="9"/>
      <c r="X64" s="4">
        <f>IF(OR(LEN($I$10)=0,LEN($J$10)=0),"",IF(OR($I$10="-",$J$10="-"),0,IF($I$10=$J$10,2,IF($I$10&gt;$J$10,1,3))))</f>
      </c>
      <c r="Y64" s="5">
        <f>IF(OR(LEN($I$10)=0,LEN($J$10)=0,LEN(N64)=0,LEN(O64)=0,LEN(P64)=0,LEN(U64)=0,LEN(V64)=0,LEN(W64)=0),0,1)</f>
        <v>0</v>
      </c>
      <c r="Z64" s="56"/>
      <c r="AA64" s="57"/>
    </row>
    <row r="65" spans="3:27" ht="13.5" customHeight="1" thickBot="1"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164"/>
      <c r="N65" s="16">
        <v>6</v>
      </c>
      <c r="O65" s="13">
        <v>3</v>
      </c>
      <c r="P65" s="14">
        <v>7</v>
      </c>
      <c r="Q65" s="10" t="str">
        <f>IF(X65=0,0,IF(X65=1,N65,IF(X65=2,O65,IF(X65=3,P65," "))))</f>
        <v> </v>
      </c>
      <c r="R65" s="76"/>
      <c r="S65" s="77"/>
      <c r="T65" s="10" t="str">
        <f>IF(X65=0,0,IF(X65=1,U65,IF(X65=2,V65,IF(X65=3,W65," "))))</f>
        <v> </v>
      </c>
      <c r="U65" s="16"/>
      <c r="V65" s="13"/>
      <c r="W65" s="14"/>
      <c r="X65" s="34">
        <f>IF(OR(LEN($I$11)=0,LEN($J$11)=0),"",IF(OR($I$11="-",$J$11="-"),0,IF($I$11=$J$11,2,IF($I$11&gt;$J$11,1,3))))</f>
      </c>
      <c r="Y65" s="20">
        <f>IF(OR(LEN($I$11)=0,LEN($J$11)=0,LEN(N65)=0,LEN(O65)=0,LEN(P65)=0,LEN(U65)=0,LEN(V65)=0,LEN(W65)=0),0,1)</f>
        <v>0</v>
      </c>
      <c r="Z65" s="58"/>
      <c r="AA65" s="59"/>
    </row>
    <row r="66" spans="3:27" ht="13.5" customHeight="1" thickBot="1"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164"/>
      <c r="N66" s="122" t="s">
        <v>48</v>
      </c>
      <c r="O66" s="123"/>
      <c r="P66" s="124"/>
      <c r="Q66" s="37"/>
      <c r="R66" s="37"/>
      <c r="S66" s="37"/>
      <c r="T66" s="91"/>
      <c r="U66" s="122"/>
      <c r="V66" s="123"/>
      <c r="W66" s="124"/>
      <c r="X66" s="56"/>
      <c r="Y66" s="56"/>
      <c r="Z66" s="110" t="str">
        <f>IF(OR(LEN(N66)=0,N66="Игрок 6")," ",N66)</f>
        <v>Mishgan</v>
      </c>
      <c r="AA66" s="111" t="str">
        <f>IF(OR(LEN(U66)=0,U66="Игрок 6")," ",U66)</f>
        <v> </v>
      </c>
    </row>
    <row r="67" spans="3:27" ht="13.5" customHeight="1" thickBot="1"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164"/>
      <c r="N67" s="136" t="s">
        <v>0</v>
      </c>
      <c r="O67" s="136"/>
      <c r="P67" s="137"/>
      <c r="Q67" s="99" t="s">
        <v>13</v>
      </c>
      <c r="R67" s="74" t="s">
        <v>7</v>
      </c>
      <c r="S67" s="75"/>
      <c r="T67" s="99" t="s">
        <v>13</v>
      </c>
      <c r="U67" s="136"/>
      <c r="V67" s="136"/>
      <c r="W67" s="137"/>
      <c r="X67" s="56"/>
      <c r="Y67" s="56"/>
      <c r="Z67" s="147" t="s">
        <v>14</v>
      </c>
      <c r="AA67" s="148"/>
    </row>
    <row r="68" spans="3:27" ht="13.5" customHeight="1"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164"/>
      <c r="N68" s="8">
        <v>8</v>
      </c>
      <c r="O68" s="8">
        <v>5</v>
      </c>
      <c r="P68" s="9">
        <v>2</v>
      </c>
      <c r="Q68" s="10" t="str">
        <f>IF(X68=0,0,IF(X68=1,N68,IF(X68=2,O68,IF(X68=3,P68," "))))</f>
        <v> </v>
      </c>
      <c r="R68" s="76"/>
      <c r="S68" s="77"/>
      <c r="T68" s="10" t="str">
        <f>IF(X68=0,0,IF(X68=1,U68,IF(X68=2,V68,IF(X68=3,W68," "))))</f>
        <v> </v>
      </c>
      <c r="U68" s="8"/>
      <c r="V68" s="8"/>
      <c r="W68" s="9"/>
      <c r="X68" s="33">
        <f>IF(OR(LEN($I$5)=0,LEN($J$5)=0),"",IF(OR($I$5="-",$J$5="-"),0,IF($I$5=$J$5,2,IF($I$5&gt;$J$5,1,3))))</f>
      </c>
      <c r="Y68" s="22">
        <f>IF(OR(LEN($I$5)=0,LEN($J$5)=0,LEN(N68)=0,LEN(O68)=0,LEN(P68)=0,LEN(U68)=0,LEN(V68)=0,LEN(W68)=0),0,1)</f>
        <v>0</v>
      </c>
      <c r="Z68" s="108">
        <f>SUM(Q68:Q70,Q72:Q74)</f>
        <v>0</v>
      </c>
      <c r="AA68" s="109">
        <f>SUM(T68:T70,T72:T74)</f>
        <v>0</v>
      </c>
    </row>
    <row r="69" spans="3:27" ht="13.5" customHeight="1"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164"/>
      <c r="N69" s="8">
        <v>1</v>
      </c>
      <c r="O69" s="8">
        <v>3</v>
      </c>
      <c r="P69" s="9">
        <v>9</v>
      </c>
      <c r="Q69" s="10" t="str">
        <f>IF(X69=0,0,IF(X69=1,N69,IF(X69=2,O69,IF(X69=3,P69," "))))</f>
        <v> </v>
      </c>
      <c r="R69" s="76"/>
      <c r="S69" s="77"/>
      <c r="T69" s="10" t="str">
        <f>IF(X69=0,0,IF(X69=1,U69,IF(X69=2,V69,IF(X69=3,W69," "))))</f>
        <v> </v>
      </c>
      <c r="U69" s="8"/>
      <c r="V69" s="8"/>
      <c r="W69" s="9"/>
      <c r="X69" s="4">
        <f>IF(OR(LEN($I$6)=0,LEN($J$6)=0),"",IF(OR($I$6="-",$J$6="-"),0,IF($I$6=$J$6,2,IF($I$6&gt;$J$6,1,3))))</f>
      </c>
      <c r="Y69" s="5">
        <f>IF(OR(LEN($I$6)=0,LEN($J$6)=0,LEN(N69)=0,LEN(O69)=0,LEN(P69)=0,LEN(U69)=0,LEN(V69)=0,LEN(W69)=0),0,1)</f>
        <v>0</v>
      </c>
      <c r="Z69" s="166"/>
      <c r="AA69" s="167"/>
    </row>
    <row r="70" spans="3:27" ht="13.5" customHeight="1" thickBot="1"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164"/>
      <c r="N70" s="8">
        <v>7</v>
      </c>
      <c r="O70" s="8">
        <v>6</v>
      </c>
      <c r="P70" s="9">
        <v>4</v>
      </c>
      <c r="Q70" s="10" t="str">
        <f>IF(X70=0,0,IF(X70=1,N70,IF(X70=2,O70,IF(X70=3,P70," "))))</f>
        <v> </v>
      </c>
      <c r="R70" s="76"/>
      <c r="S70" s="77"/>
      <c r="T70" s="10" t="str">
        <f>IF(X70=0,0,IF(X70=1,U70,IF(X70=2,V70,IF(X70=3,W70," "))))</f>
        <v> </v>
      </c>
      <c r="U70" s="8"/>
      <c r="V70" s="8"/>
      <c r="W70" s="9"/>
      <c r="X70" s="4">
        <f>IF(OR(LEN($I$7)=0,LEN($J$7)=0),"",IF(OR($I$7="-",$J$7="-"),0,IF($I$7=$J$7,2,IF($I$7&gt;$J$7,1,3))))</f>
      </c>
      <c r="Y70" s="5">
        <f>IF(OR(LEN($I$7)=0,LEN($J$7)=0,LEN(N70)=0,LEN(O70)=0,LEN(P70)=0,LEN(U70)=0,LEN(V70)=0,LEN(W70)=0),0,1)</f>
        <v>0</v>
      </c>
      <c r="Z70" s="112"/>
      <c r="AA70" s="113"/>
    </row>
    <row r="71" spans="3:27" ht="13.5" customHeight="1" thickBot="1"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164"/>
      <c r="N71" s="145" t="s">
        <v>1</v>
      </c>
      <c r="O71" s="145"/>
      <c r="P71" s="146"/>
      <c r="Q71" s="21"/>
      <c r="R71" s="78"/>
      <c r="S71" s="113"/>
      <c r="T71" s="21"/>
      <c r="U71" s="145"/>
      <c r="V71" s="145"/>
      <c r="W71" s="146"/>
      <c r="X71" s="42"/>
      <c r="Y71" s="43"/>
      <c r="Z71" s="168"/>
      <c r="AA71" s="169"/>
    </row>
    <row r="72" spans="3:27" ht="13.5" customHeight="1"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164"/>
      <c r="N72" s="8">
        <v>7</v>
      </c>
      <c r="O72" s="8">
        <v>6</v>
      </c>
      <c r="P72" s="9">
        <v>5</v>
      </c>
      <c r="Q72" s="10" t="str">
        <f>IF(X72=0,0,IF(X72=1,N72,IF(X72=2,O72,IF(X72=3,P72," "))))</f>
        <v> </v>
      </c>
      <c r="R72" s="76"/>
      <c r="S72" s="77"/>
      <c r="T72" s="10" t="str">
        <f>IF(X72=0,0,IF(X72=1,U72,IF(X72=2,V72,IF(X72=3,W72," "))))</f>
        <v> </v>
      </c>
      <c r="U72" s="8"/>
      <c r="V72" s="8"/>
      <c r="W72" s="9"/>
      <c r="X72" s="4">
        <f>IF(OR(LEN($I$9)=0,LEN($J$9)=0),"",IF(OR($I$9="-",$J$9="-"),0,IF($I$9=$J$9,2,IF($I$9&gt;$J$9,1,3))))</f>
      </c>
      <c r="Y72" s="22">
        <f>IF(OR(LEN($I$9)=0,LEN($J$9)=0,LEN(N72)=0,LEN(O72)=0,LEN(P72)=0,LEN(U72)=0,LEN(V72)=0,LEN(W72)=0),0,1)</f>
        <v>0</v>
      </c>
      <c r="Z72" s="112"/>
      <c r="AA72" s="113"/>
    </row>
    <row r="73" spans="3:27" ht="13.5" customHeight="1"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164"/>
      <c r="N73" s="8">
        <v>8</v>
      </c>
      <c r="O73" s="8">
        <v>4</v>
      </c>
      <c r="P73" s="9">
        <v>2</v>
      </c>
      <c r="Q73" s="10" t="str">
        <f>IF(X73=0,0,IF(X73=1,N73,IF(X73=2,O73,IF(X73=3,P73," "))))</f>
        <v> </v>
      </c>
      <c r="R73" s="76"/>
      <c r="S73" s="77"/>
      <c r="T73" s="10" t="str">
        <f>IF(X73=0,0,IF(X73=1,U73,IF(X73=2,V73,IF(X73=3,W73," "))))</f>
        <v> </v>
      </c>
      <c r="U73" s="8"/>
      <c r="V73" s="8"/>
      <c r="W73" s="9"/>
      <c r="X73" s="4">
        <f>IF(OR(LEN($I$10)=0,LEN($J$10)=0),"",IF(OR($I$10="-",$J$10="-"),0,IF($I$10=$J$10,2,IF($I$10&gt;$J$10,1,3))))</f>
      </c>
      <c r="Y73" s="5">
        <f>IF(OR(LEN($I$10)=0,LEN($J$10)=0,LEN(N73)=0,LEN(O73)=0,LEN(P73)=0,LEN(U73)=0,LEN(V73)=0,LEN(W73)=0),0,1)</f>
        <v>0</v>
      </c>
      <c r="Z73" s="56"/>
      <c r="AA73" s="57"/>
    </row>
    <row r="74" spans="3:27" ht="13.5" customHeight="1" thickBot="1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165"/>
      <c r="N74" s="13">
        <v>9</v>
      </c>
      <c r="O74" s="13">
        <v>3</v>
      </c>
      <c r="P74" s="14">
        <v>1</v>
      </c>
      <c r="Q74" s="12" t="str">
        <f>IF(X74=0,0,IF(X74=1,N74,IF(X74=2,O74,IF(X74=3,P74," "))))</f>
        <v> </v>
      </c>
      <c r="R74" s="79"/>
      <c r="S74" s="80"/>
      <c r="T74" s="18" t="str">
        <f>IF(X74=0,0,IF(X74=1,U74,IF(X74=2,V74,IF(X74=3,W74," "))))</f>
        <v> </v>
      </c>
      <c r="U74" s="13"/>
      <c r="V74" s="13"/>
      <c r="W74" s="14"/>
      <c r="X74" s="34">
        <f>IF(OR(LEN($I$11)=0,LEN($J$11)=0),"",IF(OR($I$11="-",$J$11="-"),0,IF($I$11=$J$11,2,IF($I$11&gt;$J$11,1,3))))</f>
      </c>
      <c r="Y74" s="20">
        <f>IF(OR(LEN($I$11)=0,LEN($J$11)=0,LEN(N74)=0,LEN(O74)=0,LEN(P74)=0,LEN(U74)=0,LEN(V74)=0,LEN(W74)=0),0,1)</f>
        <v>0</v>
      </c>
      <c r="Z74" s="58"/>
      <c r="AA74" s="59"/>
    </row>
  </sheetData>
  <sheetProtection/>
  <mergeCells count="96">
    <mergeCell ref="N67:P67"/>
    <mergeCell ref="U67:W67"/>
    <mergeCell ref="Z67:AA67"/>
    <mergeCell ref="Z69:AA69"/>
    <mergeCell ref="N71:P71"/>
    <mergeCell ref="U71:W71"/>
    <mergeCell ref="Z71:AA71"/>
    <mergeCell ref="Z60:AA60"/>
    <mergeCell ref="N62:P62"/>
    <mergeCell ref="U62:W62"/>
    <mergeCell ref="Z62:AA62"/>
    <mergeCell ref="N66:P66"/>
    <mergeCell ref="U66:W66"/>
    <mergeCell ref="N53:P53"/>
    <mergeCell ref="U53:W53"/>
    <mergeCell ref="Z53:AA53"/>
    <mergeCell ref="N57:P57"/>
    <mergeCell ref="U57:W57"/>
    <mergeCell ref="N58:P58"/>
    <mergeCell ref="U58:W58"/>
    <mergeCell ref="Z58:AA58"/>
    <mergeCell ref="N48:P48"/>
    <mergeCell ref="U48:W48"/>
    <mergeCell ref="N49:P49"/>
    <mergeCell ref="U49:W49"/>
    <mergeCell ref="Z49:AA49"/>
    <mergeCell ref="Z51:AA51"/>
    <mergeCell ref="M39:M74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31:P31"/>
    <mergeCell ref="R31:S31"/>
    <mergeCell ref="U31:W31"/>
    <mergeCell ref="Z31:AA31"/>
    <mergeCell ref="Z33:AA33"/>
    <mergeCell ref="N35:P35"/>
    <mergeCell ref="U35:W35"/>
    <mergeCell ref="Z35:AA35"/>
    <mergeCell ref="Z24:AA24"/>
    <mergeCell ref="N26:P26"/>
    <mergeCell ref="U26:W26"/>
    <mergeCell ref="Z26:AA26"/>
    <mergeCell ref="N30:P30"/>
    <mergeCell ref="U30:W30"/>
    <mergeCell ref="N21:P21"/>
    <mergeCell ref="U21:W21"/>
    <mergeCell ref="N22:P22"/>
    <mergeCell ref="R22:S22"/>
    <mergeCell ref="U22:W22"/>
    <mergeCell ref="Z22:AA22"/>
    <mergeCell ref="Z13:AA13"/>
    <mergeCell ref="C14:F14"/>
    <mergeCell ref="C15:G15"/>
    <mergeCell ref="Z15:AA15"/>
    <mergeCell ref="C16:F16"/>
    <mergeCell ref="N17:P17"/>
    <mergeCell ref="U17:W17"/>
    <mergeCell ref="Z17:AA17"/>
    <mergeCell ref="C10:G10"/>
    <mergeCell ref="C11:G11"/>
    <mergeCell ref="C12:F12"/>
    <mergeCell ref="N12:P12"/>
    <mergeCell ref="U12:W12"/>
    <mergeCell ref="C13:G13"/>
    <mergeCell ref="N13:P13"/>
    <mergeCell ref="R13:S13"/>
    <mergeCell ref="U13:W13"/>
    <mergeCell ref="C7:G7"/>
    <mergeCell ref="C8:G8"/>
    <mergeCell ref="N8:P8"/>
    <mergeCell ref="U8:W8"/>
    <mergeCell ref="Z8:AA8"/>
    <mergeCell ref="C9:G9"/>
    <mergeCell ref="R4:S4"/>
    <mergeCell ref="U4:W4"/>
    <mergeCell ref="Z4:AA4"/>
    <mergeCell ref="C5:G5"/>
    <mergeCell ref="C6:G6"/>
    <mergeCell ref="Z6:AA6"/>
    <mergeCell ref="C2:G2"/>
    <mergeCell ref="N2:P2"/>
    <mergeCell ref="U2:W2"/>
    <mergeCell ref="C3:G3"/>
    <mergeCell ref="M3:M38"/>
    <mergeCell ref="N3:P3"/>
    <mergeCell ref="U3:W3"/>
    <mergeCell ref="C4:G4"/>
    <mergeCell ref="I4:J4"/>
    <mergeCell ref="N4:P4"/>
  </mergeCells>
  <dataValidations count="2">
    <dataValidation type="list" allowBlank="1" showInputMessage="1" sqref="U2 N2">
      <formula1>К</formula1>
    </dataValidation>
    <dataValidation type="list" allowBlank="1" showInputMessage="1" sqref="U66:W66 U39:W39 U30:W30 U21:W21 U12:W12 U3:W3 U48:W48 U57:W57 N48:P48 N57:P57 N66:P66 N39:P39 N30:P30 N21:P21 N12:P12 N3:P3">
      <formula1>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A74"/>
  <sheetViews>
    <sheetView zoomScale="85" zoomScaleNormal="85" zoomScalePageLayoutView="0" workbookViewId="0" topLeftCell="A1">
      <selection activeCell="U2" sqref="U2:W74"/>
    </sheetView>
  </sheetViews>
  <sheetFormatPr defaultColWidth="9.00390625" defaultRowHeight="13.5" customHeight="1"/>
  <cols>
    <col min="2" max="2" width="7.125" style="90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9"/>
      <c r="N1" s="1"/>
      <c r="O1" s="1"/>
      <c r="P1" s="1"/>
      <c r="Z1" s="1"/>
      <c r="AA1" s="1"/>
    </row>
    <row r="2" spans="2:27" ht="13.5" customHeight="1" thickBot="1">
      <c r="B2" s="3" t="str">
        <f>CONCATENATE("[center][b][color=#FF0000][u][size=4]",N2," ",CHAR(150)," ",U2,"[/u] ",C14,":",G14," (",C16,"-",G16,")[/size][/color][/b][/center]")</f>
        <v>[center][b][color=#FF0000][u][size=4]СФП Football.By – EXE[/u] 0:0 (0-0)[/size][/color][/b][/center]</v>
      </c>
      <c r="C2" s="120" t="s">
        <v>5</v>
      </c>
      <c r="D2" s="120"/>
      <c r="E2" s="120"/>
      <c r="F2" s="120"/>
      <c r="G2" s="121"/>
      <c r="H2" s="63"/>
      <c r="I2" s="35"/>
      <c r="J2" s="35"/>
      <c r="K2" s="35"/>
      <c r="L2" s="36"/>
      <c r="M2" s="88"/>
      <c r="N2" s="122" t="s">
        <v>29</v>
      </c>
      <c r="O2" s="123"/>
      <c r="P2" s="124"/>
      <c r="Q2" s="94"/>
      <c r="R2" s="95"/>
      <c r="S2" s="95"/>
      <c r="T2" s="96"/>
      <c r="U2" s="122" t="s">
        <v>91</v>
      </c>
      <c r="V2" s="123"/>
      <c r="W2" s="124"/>
      <c r="X2" s="35"/>
      <c r="Y2" s="35"/>
      <c r="Z2" s="38"/>
      <c r="AA2" s="39"/>
    </row>
    <row r="3" spans="2:27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25" t="s">
        <v>6</v>
      </c>
      <c r="D3" s="126"/>
      <c r="E3" s="126"/>
      <c r="F3" s="126"/>
      <c r="G3" s="127"/>
      <c r="H3" s="72" t="s">
        <v>7</v>
      </c>
      <c r="I3" s="73"/>
      <c r="J3" s="73"/>
      <c r="K3" s="41"/>
      <c r="L3" s="49"/>
      <c r="M3" s="128" t="s">
        <v>10</v>
      </c>
      <c r="N3" s="122" t="s">
        <v>89</v>
      </c>
      <c r="O3" s="123"/>
      <c r="P3" s="124"/>
      <c r="Q3" s="92"/>
      <c r="R3" s="93"/>
      <c r="S3" s="93"/>
      <c r="T3" s="93"/>
      <c r="U3" s="122" t="s">
        <v>92</v>
      </c>
      <c r="V3" s="123"/>
      <c r="W3" s="124"/>
      <c r="X3" s="35"/>
      <c r="Y3" s="35"/>
      <c r="Z3" s="82" t="str">
        <f>IF(LEN(N3)=0," ",N3)</f>
        <v>BIZON</v>
      </c>
      <c r="AA3" s="83" t="str">
        <f>IF(LEN(U3)=0," ",U3)</f>
        <v>joker138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70" t="s">
        <v>0</v>
      </c>
      <c r="D4" s="171"/>
      <c r="E4" s="171"/>
      <c r="F4" s="171"/>
      <c r="G4" s="172"/>
      <c r="H4" s="55" t="s">
        <v>7</v>
      </c>
      <c r="I4" s="134" t="s">
        <v>8</v>
      </c>
      <c r="J4" s="135"/>
      <c r="K4" s="48"/>
      <c r="L4" s="48"/>
      <c r="M4" s="129"/>
      <c r="N4" s="136" t="s">
        <v>0</v>
      </c>
      <c r="O4" s="136"/>
      <c r="P4" s="137"/>
      <c r="Q4" s="99" t="s">
        <v>13</v>
      </c>
      <c r="R4" s="138" t="s">
        <v>9</v>
      </c>
      <c r="S4" s="139"/>
      <c r="T4" s="99" t="s">
        <v>13</v>
      </c>
      <c r="U4" s="136" t="s">
        <v>0</v>
      </c>
      <c r="V4" s="136"/>
      <c r="W4" s="137"/>
      <c r="X4" s="40"/>
      <c r="Y4" s="41"/>
      <c r="Z4" s="140" t="s">
        <v>3</v>
      </c>
      <c r="AA4" s="141"/>
    </row>
    <row r="5" spans="2:27" ht="13.5" customHeight="1">
      <c r="B5" s="3" t="str">
        <f>IF(L5=0,IF(X5=0,CONCATENATE(C5," - матч перенесен"),CONCATENATE(C5," - ",I5,":",J5)),C5)</f>
        <v>1. 02.09.2011 Беларусь - Босния и Герцеговина 
</v>
      </c>
      <c r="C5" s="173" t="s">
        <v>83</v>
      </c>
      <c r="D5" s="143"/>
      <c r="E5" s="143"/>
      <c r="F5" s="143"/>
      <c r="G5" s="144"/>
      <c r="H5" s="55"/>
      <c r="I5" s="23"/>
      <c r="J5" s="27"/>
      <c r="K5" s="51"/>
      <c r="L5" s="22">
        <f>IF(OR(LEN(I5)=0,LEN(J5)=0),1,0)</f>
        <v>1</v>
      </c>
      <c r="M5" s="129"/>
      <c r="N5" s="23">
        <v>8</v>
      </c>
      <c r="O5" s="8">
        <v>6</v>
      </c>
      <c r="P5" s="9">
        <v>5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23">
        <v>5</v>
      </c>
      <c r="V5" s="8">
        <v>4</v>
      </c>
      <c r="W5" s="9">
        <v>7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84">
        <f>SUM(R5:R7,R9:R11)</f>
        <v>0</v>
      </c>
      <c r="AA5" s="85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2. 02.09.2011 Израиль - Греция </v>
      </c>
      <c r="C6" s="142" t="s">
        <v>84</v>
      </c>
      <c r="D6" s="143"/>
      <c r="E6" s="143"/>
      <c r="F6" s="143"/>
      <c r="G6" s="144"/>
      <c r="H6" s="55"/>
      <c r="I6" s="8"/>
      <c r="J6" s="24"/>
      <c r="K6" s="52"/>
      <c r="L6" s="5">
        <f>IF(OR(LEN(I6)=0,LEN(J6)=0),1,0)</f>
        <v>1</v>
      </c>
      <c r="M6" s="129"/>
      <c r="N6" s="8">
        <v>9</v>
      </c>
      <c r="O6" s="8">
        <v>4</v>
      </c>
      <c r="P6" s="9">
        <v>1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8">
        <v>3</v>
      </c>
      <c r="V6" s="8">
        <v>6</v>
      </c>
      <c r="W6" s="9">
        <v>8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0" t="s">
        <v>4</v>
      </c>
      <c r="AA6" s="141"/>
    </row>
    <row r="7" spans="2:27" ht="13.5" customHeight="1" thickBot="1">
      <c r="B7" s="3" t="str">
        <f>IF(L7=0,IF(X7=0,CONCATENATE(C7," - матч перенесен"),CONCATENATE(C7," - ",I7,":",J7)),C7)</f>
        <v>3. 02.09.2011 Северная Ирландия - Сербия 
</v>
      </c>
      <c r="C7" s="173" t="s">
        <v>85</v>
      </c>
      <c r="D7" s="143"/>
      <c r="E7" s="143"/>
      <c r="F7" s="143"/>
      <c r="G7" s="144"/>
      <c r="H7" s="55"/>
      <c r="I7" s="28"/>
      <c r="J7" s="29"/>
      <c r="K7" s="53"/>
      <c r="L7" s="19">
        <f>IF(OR(LEN(I7)=0,LEN(J7)=0),1,0)</f>
        <v>1</v>
      </c>
      <c r="M7" s="129"/>
      <c r="N7" s="8">
        <v>2</v>
      </c>
      <c r="O7" s="8">
        <v>3</v>
      </c>
      <c r="P7" s="9">
        <v>7</v>
      </c>
      <c r="Q7" s="10" t="str">
        <f>IF(X7=0,0,IF(X7=1,N7,IF(X7=2,O7,IF(X7=3,P7," "))))</f>
        <v> </v>
      </c>
      <c r="R7" s="97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8">
        <v>1</v>
      </c>
      <c r="V7" s="8">
        <v>2</v>
      </c>
      <c r="W7" s="9">
        <v>9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84">
        <f>IF(Z5-AA5&gt;0,Z5-AA5,0)</f>
        <v>0</v>
      </c>
      <c r="AA7" s="85">
        <f>IF(Z5-AA5&lt;0,AA5-Z5,0)</f>
        <v>0</v>
      </c>
    </row>
    <row r="8" spans="2:27" ht="13.5" customHeight="1" thickBot="1">
      <c r="B8" s="3" t="s">
        <v>12</v>
      </c>
      <c r="C8" s="131" t="s">
        <v>1</v>
      </c>
      <c r="D8" s="132"/>
      <c r="E8" s="132"/>
      <c r="F8" s="132"/>
      <c r="G8" s="133"/>
      <c r="H8" s="55" t="s">
        <v>7</v>
      </c>
      <c r="I8" s="30"/>
      <c r="J8" s="31"/>
      <c r="K8" s="54"/>
      <c r="L8" s="6">
        <f>SUM(L5:L7,L9:L11)</f>
        <v>6</v>
      </c>
      <c r="M8" s="129"/>
      <c r="N8" s="145" t="s">
        <v>1</v>
      </c>
      <c r="O8" s="145"/>
      <c r="P8" s="146"/>
      <c r="Q8" s="21"/>
      <c r="R8" s="98"/>
      <c r="S8" s="91"/>
      <c r="T8" s="21"/>
      <c r="U8" s="145" t="s">
        <v>1</v>
      </c>
      <c r="V8" s="145"/>
      <c r="W8" s="146"/>
      <c r="X8" s="42"/>
      <c r="Y8" s="43"/>
      <c r="Z8" s="147" t="s">
        <v>14</v>
      </c>
      <c r="AA8" s="148"/>
    </row>
    <row r="9" spans="2:27" ht="13.5" customHeight="1">
      <c r="B9" s="3" t="str">
        <f>IF(L9=0,IF(X9=0,CONCATENATE(C9," - матч перенесен"),CONCATENATE(C9," - ",I9,":",J9)),C9)</f>
        <v>4. 06.09.2011 Босния и Герцеговина - Беларусь </v>
      </c>
      <c r="C9" s="142" t="s">
        <v>86</v>
      </c>
      <c r="D9" s="143"/>
      <c r="E9" s="143"/>
      <c r="F9" s="143"/>
      <c r="G9" s="144"/>
      <c r="H9" s="55"/>
      <c r="I9" s="23"/>
      <c r="J9" s="24"/>
      <c r="K9" s="52"/>
      <c r="L9" s="22">
        <f>IF(OR(LEN(I9)=0,LEN(J9)=0),1,0)</f>
        <v>1</v>
      </c>
      <c r="M9" s="129"/>
      <c r="N9" s="8">
        <v>9</v>
      </c>
      <c r="O9" s="8">
        <v>4</v>
      </c>
      <c r="P9" s="9">
        <v>1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8">
        <v>7</v>
      </c>
      <c r="V9" s="8">
        <v>5</v>
      </c>
      <c r="W9" s="9">
        <v>4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84">
        <f>SUM(Q5:Q7,Q9:Q11)</f>
        <v>0</v>
      </c>
      <c r="AA9" s="85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5. 06.09.2011 Австрия - Турция </v>
      </c>
      <c r="C10" s="142" t="s">
        <v>87</v>
      </c>
      <c r="D10" s="143"/>
      <c r="E10" s="143"/>
      <c r="F10" s="143"/>
      <c r="G10" s="144"/>
      <c r="H10" s="55"/>
      <c r="I10" s="23"/>
      <c r="J10" s="24"/>
      <c r="K10" s="52"/>
      <c r="L10" s="5">
        <f>IF(OR(LEN(I10)=0,LEN(J10)=0),1,0)</f>
        <v>1</v>
      </c>
      <c r="M10" s="129"/>
      <c r="N10" s="8">
        <v>6</v>
      </c>
      <c r="O10" s="8">
        <v>3</v>
      </c>
      <c r="P10" s="9">
        <v>8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8">
        <v>1</v>
      </c>
      <c r="V10" s="8">
        <v>2</v>
      </c>
      <c r="W10" s="9">
        <v>9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44"/>
      <c r="AA10" s="45"/>
    </row>
    <row r="11" spans="2:27" ht="13.5" customHeight="1" thickBot="1">
      <c r="B11" s="3" t="str">
        <f>IF(L11=0,IF(X11=0,CONCATENATE(C11," - матч перенесен"),CONCATENATE(C11," - ",I11,":",J11)),C11)</f>
        <v>6. 06.09.2011 Румыния - Франция </v>
      </c>
      <c r="C11" s="149" t="s">
        <v>88</v>
      </c>
      <c r="D11" s="150"/>
      <c r="E11" s="150"/>
      <c r="F11" s="150"/>
      <c r="G11" s="151"/>
      <c r="H11" s="55"/>
      <c r="I11" s="25"/>
      <c r="J11" s="26"/>
      <c r="K11" s="51"/>
      <c r="L11" s="19">
        <f>IF(OR(LEN(I11)=0,LEN(J11)=0),1,0)</f>
        <v>1</v>
      </c>
      <c r="M11" s="129"/>
      <c r="N11" s="8">
        <v>2</v>
      </c>
      <c r="O11" s="8">
        <v>5</v>
      </c>
      <c r="P11" s="9">
        <v>7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8">
        <v>3</v>
      </c>
      <c r="V11" s="8">
        <v>6</v>
      </c>
      <c r="W11" s="9">
        <v>8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6"/>
      <c r="AA11" s="47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[color=#FF0000][u]BIZON – joker138[/u] 0:0 [/color] (разница 0:0) (0-0)[/b]</v>
      </c>
      <c r="C12" s="152" t="str">
        <f>IF(LEN(N2)=0," ",N2)</f>
        <v>СФП Football.By</v>
      </c>
      <c r="D12" s="153"/>
      <c r="E12" s="153"/>
      <c r="F12" s="153"/>
      <c r="G12" s="81" t="str">
        <f>IF(LEN(U2)=0," ",U2)</f>
        <v>EXE</v>
      </c>
      <c r="H12" s="64"/>
      <c r="I12" s="41"/>
      <c r="J12" s="41"/>
      <c r="K12" s="41"/>
      <c r="L12" s="65"/>
      <c r="M12" s="129"/>
      <c r="N12" s="154" t="s">
        <v>32</v>
      </c>
      <c r="O12" s="155"/>
      <c r="P12" s="156"/>
      <c r="Q12" s="37"/>
      <c r="R12" s="37"/>
      <c r="S12" s="37"/>
      <c r="T12" s="37"/>
      <c r="U12" s="154" t="s">
        <v>93</v>
      </c>
      <c r="V12" s="155"/>
      <c r="W12" s="156"/>
      <c r="X12" s="61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1"/>
      <c r="Z12" s="82" t="str">
        <f>IF(LEN(N12)=0," ",N12)</f>
        <v>Сережик</v>
      </c>
      <c r="AA12" s="83" t="str">
        <f>IF(LEN(U12)=0," ",U12)</f>
        <v>bart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BIZON
1 тайм:[/b]
1. 8-6-5
2. 9-4-1
3. 2-3-7</v>
      </c>
      <c r="C13" s="157" t="s">
        <v>2</v>
      </c>
      <c r="D13" s="158"/>
      <c r="E13" s="158"/>
      <c r="F13" s="158"/>
      <c r="G13" s="159"/>
      <c r="H13" s="67"/>
      <c r="I13" s="56"/>
      <c r="J13" s="56"/>
      <c r="K13" s="56"/>
      <c r="L13" s="50"/>
      <c r="M13" s="129"/>
      <c r="N13" s="136" t="s">
        <v>0</v>
      </c>
      <c r="O13" s="136"/>
      <c r="P13" s="137"/>
      <c r="Q13" s="99" t="s">
        <v>13</v>
      </c>
      <c r="R13" s="138" t="s">
        <v>9</v>
      </c>
      <c r="S13" s="139"/>
      <c r="T13" s="99" t="s">
        <v>13</v>
      </c>
      <c r="U13" s="136" t="s">
        <v>0</v>
      </c>
      <c r="V13" s="136"/>
      <c r="W13" s="137"/>
      <c r="X13" s="62"/>
      <c r="Y13" s="56"/>
      <c r="Z13" s="140" t="s">
        <v>3</v>
      </c>
      <c r="AA13" s="141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9-4-1
5. 6-3-8
6. 2-5-7</v>
      </c>
      <c r="C14" s="160">
        <f>SUM(Z7,Z16,Z25,Z34)</f>
        <v>0</v>
      </c>
      <c r="D14" s="161"/>
      <c r="E14" s="161"/>
      <c r="F14" s="161"/>
      <c r="G14" s="81">
        <f>SUM(AA7,AA16,AA25,AA34)</f>
        <v>0</v>
      </c>
      <c r="H14" s="67"/>
      <c r="I14" s="56"/>
      <c r="J14" s="56"/>
      <c r="K14" s="56"/>
      <c r="L14" s="50"/>
      <c r="M14" s="129"/>
      <c r="N14" s="8">
        <v>9</v>
      </c>
      <c r="O14" s="8">
        <v>7</v>
      </c>
      <c r="P14" s="9">
        <v>4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8">
        <v>5</v>
      </c>
      <c r="V14" s="8">
        <v>8</v>
      </c>
      <c r="W14" s="9">
        <v>6</v>
      </c>
      <c r="X14" s="33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84">
        <f>SUM(R14:R16,R18:R20)</f>
        <v>0</v>
      </c>
      <c r="AA14" s="85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joker138
1 тайм:[/b]
1. 5-4-7
2. 3-6-8
3. 1-2-9</v>
      </c>
      <c r="C15" s="157" t="s">
        <v>14</v>
      </c>
      <c r="D15" s="158"/>
      <c r="E15" s="158"/>
      <c r="F15" s="158"/>
      <c r="G15" s="159"/>
      <c r="H15" s="68"/>
      <c r="I15" s="66"/>
      <c r="J15" s="66"/>
      <c r="K15" s="66"/>
      <c r="L15" s="69"/>
      <c r="M15" s="129"/>
      <c r="N15" s="8">
        <v>2</v>
      </c>
      <c r="O15" s="8">
        <v>6</v>
      </c>
      <c r="P15" s="9">
        <v>1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8">
        <v>4</v>
      </c>
      <c r="V15" s="8">
        <v>7</v>
      </c>
      <c r="W15" s="9">
        <v>3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0" t="s">
        <v>4</v>
      </c>
      <c r="AA15" s="141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7-5-4
5. 1-2-9
6. 3-6-8</v>
      </c>
      <c r="C16" s="160">
        <f>SUM(Z9,Z18,Z27,Z36)</f>
        <v>0</v>
      </c>
      <c r="D16" s="161"/>
      <c r="E16" s="161"/>
      <c r="F16" s="161"/>
      <c r="G16" s="81">
        <f>SUM(AA9,AA18,AA27,AA36)</f>
        <v>0</v>
      </c>
      <c r="H16" s="71"/>
      <c r="I16" s="70"/>
      <c r="J16" s="70"/>
      <c r="K16" s="70"/>
      <c r="L16" s="70"/>
      <c r="M16" s="129"/>
      <c r="N16" s="8">
        <v>3</v>
      </c>
      <c r="O16" s="8">
        <v>5</v>
      </c>
      <c r="P16" s="9">
        <v>8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8">
        <v>1</v>
      </c>
      <c r="V16" s="8">
        <v>2</v>
      </c>
      <c r="W16" s="9">
        <v>9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84">
        <f>IF(Z14-AA14&gt;0,Z14-AA14,0)</f>
        <v>0</v>
      </c>
      <c r="AA16" s="85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[color=#FF0000][u]Сережик – bart[/u] 0:0 [/color] (разница 0:0) (0-0)[/b]</v>
      </c>
      <c r="C17" s="70" t="s">
        <v>7</v>
      </c>
      <c r="D17" s="70"/>
      <c r="E17" s="70"/>
      <c r="F17" s="70"/>
      <c r="G17" s="70"/>
      <c r="H17" s="71"/>
      <c r="I17" s="70"/>
      <c r="J17" s="70"/>
      <c r="K17" s="70"/>
      <c r="L17" s="70"/>
      <c r="M17" s="129"/>
      <c r="N17" s="145" t="s">
        <v>1</v>
      </c>
      <c r="O17" s="145"/>
      <c r="P17" s="146"/>
      <c r="Q17" s="21"/>
      <c r="R17" s="98"/>
      <c r="S17" s="91"/>
      <c r="T17" s="21"/>
      <c r="U17" s="145" t="s">
        <v>1</v>
      </c>
      <c r="V17" s="145"/>
      <c r="W17" s="146"/>
      <c r="X17" s="32"/>
      <c r="Y17" s="17"/>
      <c r="Z17" s="147" t="s">
        <v>14</v>
      </c>
      <c r="AA17" s="148"/>
    </row>
    <row r="18" spans="1:27" ht="13.5" customHeigh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Сережик
1 тайм:[/b]
1. 9-7-4
2. 2-6-1
3. 3-5-8</v>
      </c>
      <c r="C18" s="56" t="s">
        <v>7</v>
      </c>
      <c r="D18" s="56"/>
      <c r="E18" s="56"/>
      <c r="F18" s="56"/>
      <c r="G18" s="56"/>
      <c r="H18" s="56"/>
      <c r="I18" s="56"/>
      <c r="J18" s="56"/>
      <c r="K18" s="56"/>
      <c r="L18" s="56"/>
      <c r="M18" s="129"/>
      <c r="N18" s="8">
        <v>1</v>
      </c>
      <c r="O18" s="8">
        <v>6</v>
      </c>
      <c r="P18" s="9">
        <v>7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8">
        <v>6</v>
      </c>
      <c r="V18" s="8">
        <v>7</v>
      </c>
      <c r="W18" s="9">
        <v>4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84">
        <f>SUM(Q14:Q16,Q18:Q20)</f>
        <v>0</v>
      </c>
      <c r="AA18" s="85">
        <f>SUM(T14:T16,T18:T20)</f>
        <v>0</v>
      </c>
    </row>
    <row r="19" spans="1:27" ht="13.5" customHeight="1">
      <c r="A19" s="15"/>
      <c r="B19" s="3" t="str">
        <f>CONCATENATE("[b]2 тайм:[/b]",CHAR(10),"4. ",N18,"-",O18,"-",P18,CHAR(10),"5. ",N19,"-",O19,"-",P19,CHAR(10),"6. ",N20,"-",O20,"-",P20)</f>
        <v>[b]2 тайм:[/b]
4. 1-6-7
5. 3-5-8
6. 2-4-9</v>
      </c>
      <c r="C19" s="56" t="s">
        <v>7</v>
      </c>
      <c r="D19" s="56"/>
      <c r="E19" s="56"/>
      <c r="F19" s="56"/>
      <c r="G19" s="56"/>
      <c r="H19" s="56"/>
      <c r="I19" s="56"/>
      <c r="J19" s="56"/>
      <c r="K19" s="56"/>
      <c r="L19" s="56"/>
      <c r="M19" s="129"/>
      <c r="N19" s="8">
        <v>3</v>
      </c>
      <c r="O19" s="8">
        <v>5</v>
      </c>
      <c r="P19" s="9">
        <v>8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8">
        <v>3</v>
      </c>
      <c r="V19" s="8">
        <v>2</v>
      </c>
      <c r="W19" s="9">
        <v>8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6"/>
      <c r="AA19" s="57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bart
1 тайм:[/b]
1. 5-8-6
2. 4-7-3
3. 1-2-9</v>
      </c>
      <c r="C20" s="56" t="s">
        <v>7</v>
      </c>
      <c r="D20" s="56"/>
      <c r="E20" s="56"/>
      <c r="F20" s="56"/>
      <c r="G20" s="56"/>
      <c r="H20" s="56"/>
      <c r="I20" s="56"/>
      <c r="J20" s="56"/>
      <c r="K20" s="56"/>
      <c r="L20" s="56"/>
      <c r="M20" s="129"/>
      <c r="N20" s="114">
        <v>2</v>
      </c>
      <c r="O20" s="8">
        <v>4</v>
      </c>
      <c r="P20" s="9">
        <v>9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14">
        <v>5</v>
      </c>
      <c r="V20" s="8">
        <v>1</v>
      </c>
      <c r="W20" s="9">
        <v>9</v>
      </c>
      <c r="X20" s="34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8"/>
      <c r="AA20" s="59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6-7-4
5. 3-2-8
6. 5-1-9</v>
      </c>
      <c r="C21" s="56" t="s">
        <v>7</v>
      </c>
      <c r="D21" s="56"/>
      <c r="E21" s="56"/>
      <c r="F21" s="56"/>
      <c r="G21" s="56"/>
      <c r="H21" s="56"/>
      <c r="I21" s="56"/>
      <c r="J21" s="56"/>
      <c r="K21" s="56"/>
      <c r="L21" s="56"/>
      <c r="M21" s="129"/>
      <c r="N21" s="154" t="s">
        <v>31</v>
      </c>
      <c r="O21" s="155"/>
      <c r="P21" s="156"/>
      <c r="Q21" s="37"/>
      <c r="R21" s="37"/>
      <c r="S21" s="37"/>
      <c r="T21" s="37"/>
      <c r="U21" s="154" t="s">
        <v>94</v>
      </c>
      <c r="V21" s="155"/>
      <c r="W21" s="156"/>
      <c r="X21" s="56"/>
      <c r="Y21" s="56"/>
      <c r="Z21" s="82" t="str">
        <f>IF(LEN(N21)=0," ",N21)</f>
        <v>vadik1986</v>
      </c>
      <c r="AA21" s="83" t="str">
        <f>IF(LEN(U21)=0," ",U21)</f>
        <v>SURGEON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[color=#FF0000][u]vadik1986 – SURGEON[/u] 0:0 [/color] (разница 0:0) (0-0)[/b]</v>
      </c>
      <c r="C22" s="56" t="s">
        <v>7</v>
      </c>
      <c r="D22" s="56"/>
      <c r="E22" s="56"/>
      <c r="F22" s="56"/>
      <c r="G22" s="56"/>
      <c r="H22" s="56"/>
      <c r="I22" s="56"/>
      <c r="J22" s="56"/>
      <c r="K22" s="56"/>
      <c r="L22" s="56"/>
      <c r="M22" s="129"/>
      <c r="N22" s="136" t="s">
        <v>0</v>
      </c>
      <c r="O22" s="136"/>
      <c r="P22" s="137"/>
      <c r="Q22" s="99" t="s">
        <v>13</v>
      </c>
      <c r="R22" s="138" t="s">
        <v>9</v>
      </c>
      <c r="S22" s="139"/>
      <c r="T22" s="99" t="s">
        <v>13</v>
      </c>
      <c r="U22" s="136" t="s">
        <v>0</v>
      </c>
      <c r="V22" s="136"/>
      <c r="W22" s="137"/>
      <c r="X22" s="56"/>
      <c r="Y22" s="56"/>
      <c r="Z22" s="140" t="s">
        <v>3</v>
      </c>
      <c r="AA22" s="141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vadik1986
1 тайм:[/b]
1. 7-6-4
2. 8-5-2
3. 1-3-9</v>
      </c>
      <c r="C23" s="56" t="s">
        <v>7</v>
      </c>
      <c r="D23" s="56"/>
      <c r="E23" s="56"/>
      <c r="F23" s="56"/>
      <c r="G23" s="56"/>
      <c r="H23" s="56"/>
      <c r="I23" s="56"/>
      <c r="J23" s="56"/>
      <c r="K23" s="56"/>
      <c r="L23" s="56"/>
      <c r="M23" s="129"/>
      <c r="N23" s="8">
        <v>7</v>
      </c>
      <c r="O23" s="8">
        <v>6</v>
      </c>
      <c r="P23" s="9">
        <v>4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8">
        <v>8</v>
      </c>
      <c r="V23" s="8">
        <v>5</v>
      </c>
      <c r="W23" s="9">
        <v>2</v>
      </c>
      <c r="X23" s="33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84">
        <f>SUM(R23:R25,R27:R29)</f>
        <v>0</v>
      </c>
      <c r="AA23" s="85">
        <f>SUM(S23:S25,S27:S29)</f>
        <v>0</v>
      </c>
    </row>
    <row r="24" spans="1:27" ht="13.5" customHeight="1">
      <c r="A24" s="15"/>
      <c r="B24" s="3" t="str">
        <f>CONCATENATE("[b]2 тайм:[/b]",CHAR(10),"4. ",N27,"-",O27,"-",P27,CHAR(10),"5. ",N28,"-",O28,"-",P28,CHAR(10),"6. ",N29,"-",O29,"-",P29)</f>
        <v>[b]2 тайм:[/b]
4. 8-5-1
5. 3-6-7
6. 2-4-9</v>
      </c>
      <c r="C24" s="56" t="s">
        <v>7</v>
      </c>
      <c r="D24" s="56"/>
      <c r="E24" s="56"/>
      <c r="F24" s="56"/>
      <c r="G24" s="56"/>
      <c r="H24" s="56"/>
      <c r="I24" s="56"/>
      <c r="J24" s="56"/>
      <c r="K24" s="56"/>
      <c r="L24" s="56"/>
      <c r="M24" s="129"/>
      <c r="N24" s="8">
        <v>8</v>
      </c>
      <c r="O24" s="8">
        <v>5</v>
      </c>
      <c r="P24" s="9">
        <v>2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8">
        <v>6</v>
      </c>
      <c r="V24" s="8">
        <v>7</v>
      </c>
      <c r="W24" s="9">
        <v>4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0" t="s">
        <v>4</v>
      </c>
      <c r="AA24" s="141"/>
    </row>
    <row r="25" spans="1:27" ht="13.5" customHeight="1" thickBot="1">
      <c r="A25" s="15"/>
      <c r="B25" s="3" t="str">
        <f>CONCATENATE(CHAR(10),"[b]Прогноз от: ",U21,CHAR(10),"1 тайм:[/b]",CHAR(10),"1. ",U23,"-",V23,"-",W23,CHAR(10),"2. ",U24,"-",V24,"-",W24,CHAR(10),"3. ",U25,"-",V25,"-",W25)</f>
        <v>
[b]Прогноз от: SURGEON
1 тайм:[/b]
1. 8-5-2
2. 6-7-4
3. 1-3-9</v>
      </c>
      <c r="C25" s="56" t="s">
        <v>7</v>
      </c>
      <c r="D25" s="56"/>
      <c r="E25" s="56"/>
      <c r="F25" s="56"/>
      <c r="G25" s="56"/>
      <c r="H25" s="56"/>
      <c r="I25" s="56"/>
      <c r="J25" s="56"/>
      <c r="K25" s="56"/>
      <c r="L25" s="56"/>
      <c r="M25" s="129"/>
      <c r="N25" s="8">
        <v>1</v>
      </c>
      <c r="O25" s="8">
        <v>3</v>
      </c>
      <c r="P25" s="9">
        <v>9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8">
        <v>1</v>
      </c>
      <c r="V25" s="8">
        <v>3</v>
      </c>
      <c r="W25" s="9">
        <v>9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84">
        <f>IF(Z23-AA23&gt;0,Z23-AA23,0)</f>
        <v>0</v>
      </c>
      <c r="AA25" s="85">
        <f>IF(Z23-AA23&lt;0,AA23-Z23,0)</f>
        <v>0</v>
      </c>
    </row>
    <row r="26" spans="1:27" ht="13.5" customHeight="1" thickBot="1">
      <c r="A26" s="15"/>
      <c r="B26" s="3" t="str">
        <f>CONCATENATE("[b]2 тайм:[/b]",CHAR(10),"4. ",U27,"-",V27,"-",W27,CHAR(10),"5. ",U28,"-",V28,"-",W28,CHAR(10),"6. ",U29,"-",V29,"-",W29)</f>
        <v>[b]2 тайм:[/b]
4. 7-6-2
5. 3-5-8
6. 1-4-9</v>
      </c>
      <c r="C26" s="56" t="s">
        <v>7</v>
      </c>
      <c r="D26" s="56"/>
      <c r="E26" s="56"/>
      <c r="F26" s="56"/>
      <c r="G26" s="56"/>
      <c r="H26" s="56"/>
      <c r="I26" s="56"/>
      <c r="J26" s="56"/>
      <c r="K26" s="56"/>
      <c r="L26" s="56"/>
      <c r="M26" s="129"/>
      <c r="N26" s="145" t="s">
        <v>1</v>
      </c>
      <c r="O26" s="145"/>
      <c r="P26" s="146"/>
      <c r="Q26" s="21"/>
      <c r="R26" s="98"/>
      <c r="S26" s="91"/>
      <c r="T26" s="21"/>
      <c r="U26" s="145" t="s">
        <v>1</v>
      </c>
      <c r="V26" s="145"/>
      <c r="W26" s="146"/>
      <c r="X26" s="42"/>
      <c r="Y26" s="43"/>
      <c r="Z26" s="147" t="s">
        <v>14</v>
      </c>
      <c r="AA26" s="148"/>
    </row>
    <row r="27" spans="1:27" ht="13.5" customHeight="1">
      <c r="A27" s="15"/>
      <c r="B27" s="3" t="str">
        <f>CONCATENATE(CHAR(10),"[b]Линия 4. [color=#FF0000][u]",Z30," ",CHAR(150)," ",AA30,"[/u] ",Z32,":",AA32," [/color] (разница ",Z34,":",AA34,") (",Z36,"-",AA36,")[/b]")</f>
        <v>
[b]Линия 4. [color=#FF0000][u]Фолк – Вован[/u] 0:0 [/color] (разница 0:0) (0-0)[/b]</v>
      </c>
      <c r="C27" s="56" t="s">
        <v>7</v>
      </c>
      <c r="D27" s="56"/>
      <c r="E27" s="56"/>
      <c r="F27" s="56"/>
      <c r="G27" s="56"/>
      <c r="H27" s="56"/>
      <c r="I27" s="56"/>
      <c r="J27" s="56"/>
      <c r="K27" s="56"/>
      <c r="L27" s="56"/>
      <c r="M27" s="129"/>
      <c r="N27" s="8">
        <v>8</v>
      </c>
      <c r="O27" s="8">
        <v>5</v>
      </c>
      <c r="P27" s="9">
        <v>1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8">
        <v>7</v>
      </c>
      <c r="V27" s="8">
        <v>6</v>
      </c>
      <c r="W27" s="9">
        <v>2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84">
        <f>SUM(Q23:Q25,Q27:Q29)</f>
        <v>0</v>
      </c>
      <c r="AA27" s="85">
        <f>SUM(T23:T25,T27:T29)</f>
        <v>0</v>
      </c>
    </row>
    <row r="28" spans="1:27" ht="13.5" customHeight="1">
      <c r="A28" s="15"/>
      <c r="B28" s="3" t="str">
        <f>CONCATENATE("[b]Прогноз от: ",N30,CHAR(10),"1 тайм:[/b]",CHAR(10),"1. ",N32,"-",O32,"-",P32,CHAR(10),"2. ",N33,"-",O33,"-",P33,CHAR(10),"3. ",N34,"-",O34,"-",P34)</f>
        <v>[b]Прогноз от: Фолк
1 тайм:[/b]
1. 6-7-4
2. 8-5-1
3. 2-3-9</v>
      </c>
      <c r="C28" s="56" t="s">
        <v>7</v>
      </c>
      <c r="D28" s="56"/>
      <c r="E28" s="56"/>
      <c r="F28" s="56"/>
      <c r="G28" s="56"/>
      <c r="H28" s="56"/>
      <c r="I28" s="56"/>
      <c r="J28" s="56"/>
      <c r="K28" s="56"/>
      <c r="L28" s="56"/>
      <c r="M28" s="129"/>
      <c r="N28" s="8">
        <v>3</v>
      </c>
      <c r="O28" s="8">
        <v>6</v>
      </c>
      <c r="P28" s="9">
        <v>7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8">
        <v>3</v>
      </c>
      <c r="V28" s="8">
        <v>5</v>
      </c>
      <c r="W28" s="9">
        <v>8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6"/>
      <c r="AA28" s="57"/>
    </row>
    <row r="29" spans="1:27" ht="13.5" customHeight="1" thickBot="1">
      <c r="A29" s="15"/>
      <c r="B29" s="3" t="str">
        <f>CONCATENATE("[b]2 тайм:[/b]",CHAR(10),"4. ",N36,"-",O36,"-",P36,CHAR(10),"5. ",N37,"-",O37,"-",P37,CHAR(10),"6. ",N38,"-",O38,"-",P38)</f>
        <v>[b]2 тайм:[/b]
4. 7-6-2
5. 5-3-8
6. 1-4-9</v>
      </c>
      <c r="C29" s="56" t="s">
        <v>7</v>
      </c>
      <c r="D29" s="56"/>
      <c r="E29" s="56"/>
      <c r="F29" s="56"/>
      <c r="G29" s="56"/>
      <c r="H29" s="56"/>
      <c r="I29" s="56"/>
      <c r="J29" s="56"/>
      <c r="K29" s="56"/>
      <c r="L29" s="56"/>
      <c r="M29" s="129"/>
      <c r="N29" s="8">
        <v>2</v>
      </c>
      <c r="O29" s="8">
        <v>4</v>
      </c>
      <c r="P29" s="9">
        <v>9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8">
        <v>1</v>
      </c>
      <c r="V29" s="8">
        <v>4</v>
      </c>
      <c r="W29" s="9">
        <v>9</v>
      </c>
      <c r="X29" s="34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8"/>
      <c r="AA29" s="59"/>
    </row>
    <row r="30" spans="1:27" ht="13.5" customHeight="1" thickBot="1">
      <c r="A30" s="15"/>
      <c r="B30" s="3" t="str">
        <f>CONCATENATE(CHAR(10),"[b]Прогноз от: ",U30,CHAR(10),"1 тайм:[/b]",CHAR(10),"1. ",U32,"-",V32,"-",W32,CHAR(10),"2. ",U33,"-",V33,"-",W33,CHAR(10),"3. ",U34,"-",V34,"-",W34)</f>
        <v>
[b]Прогноз от: Вован
1 тайм:[/b]
1. 9-3-1
2. 4-6-7
3. 2-5-8</v>
      </c>
      <c r="C30" s="56" t="s">
        <v>7</v>
      </c>
      <c r="D30" s="56"/>
      <c r="E30" s="56"/>
      <c r="F30" s="56"/>
      <c r="G30" s="56"/>
      <c r="H30" s="56"/>
      <c r="I30" s="56"/>
      <c r="J30" s="56"/>
      <c r="K30" s="56"/>
      <c r="L30" s="56"/>
      <c r="M30" s="129"/>
      <c r="N30" s="154" t="s">
        <v>30</v>
      </c>
      <c r="O30" s="155"/>
      <c r="P30" s="156"/>
      <c r="Q30" s="37"/>
      <c r="R30" s="37"/>
      <c r="S30" s="37"/>
      <c r="T30" s="37"/>
      <c r="U30" s="154" t="s">
        <v>95</v>
      </c>
      <c r="V30" s="155"/>
      <c r="W30" s="156"/>
      <c r="X30" s="56"/>
      <c r="Y30" s="56"/>
      <c r="Z30" s="82" t="str">
        <f>IF(LEN(N30)=0," ",N30)</f>
        <v>Фолк</v>
      </c>
      <c r="AA30" s="83" t="str">
        <f>IF(LEN(U30)=0," ",U30)</f>
        <v>Вован</v>
      </c>
    </row>
    <row r="31" spans="1:27" ht="13.5" customHeight="1" thickBot="1">
      <c r="A31" s="15"/>
      <c r="B31" s="3" t="str">
        <f>CONCATENATE("[b]2 тайм:[/b]",CHAR(10),"4. ",U36,"-",V36,"-",W36,CHAR(10),"5. ",U37,"-",V37,"-",W37,CHAR(10),"6. ",U38,"-",V38,"-",W38)</f>
        <v>[b]2 тайм:[/b]
4. 5-3-7
5. 2-6-8
6. 1-4-9</v>
      </c>
      <c r="C31" s="56" t="s">
        <v>7</v>
      </c>
      <c r="D31" s="56"/>
      <c r="E31" s="56"/>
      <c r="F31" s="56"/>
      <c r="G31" s="56"/>
      <c r="H31" s="56"/>
      <c r="I31" s="56"/>
      <c r="J31" s="56"/>
      <c r="K31" s="56"/>
      <c r="L31" s="56"/>
      <c r="M31" s="129"/>
      <c r="N31" s="136" t="s">
        <v>0</v>
      </c>
      <c r="O31" s="136"/>
      <c r="P31" s="137"/>
      <c r="Q31" s="99" t="s">
        <v>13</v>
      </c>
      <c r="R31" s="138" t="s">
        <v>9</v>
      </c>
      <c r="S31" s="139"/>
      <c r="T31" s="99" t="s">
        <v>13</v>
      </c>
      <c r="U31" s="136" t="s">
        <v>0</v>
      </c>
      <c r="V31" s="136"/>
      <c r="W31" s="137"/>
      <c r="X31" s="56"/>
      <c r="Y31" s="56"/>
      <c r="Z31" s="140" t="s">
        <v>3</v>
      </c>
      <c r="AA31" s="141"/>
    </row>
    <row r="32" spans="1:27" ht="13.5" customHeight="1">
      <c r="A32" s="15"/>
      <c r="B32" s="3" t="str">
        <f>IF(AND(OR(LEN(N39)=0,N39="Игрок 5"),OR(LEN(U39)=0,U39="Игрок 6"))," ",CONCATENATE(CHAR(10),"[u][b]Запасные[/b][/u]"))</f>
        <v>
[u][b]Запасные[/b][/u]</v>
      </c>
      <c r="C32" s="56" t="s">
        <v>7</v>
      </c>
      <c r="D32" s="56"/>
      <c r="E32" s="56"/>
      <c r="F32" s="56"/>
      <c r="G32" s="56"/>
      <c r="H32" s="56"/>
      <c r="I32" s="56"/>
      <c r="J32" s="56"/>
      <c r="K32" s="56"/>
      <c r="L32" s="56"/>
      <c r="M32" s="129"/>
      <c r="N32" s="8">
        <v>6</v>
      </c>
      <c r="O32" s="8">
        <v>7</v>
      </c>
      <c r="P32" s="9">
        <v>4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8">
        <v>9</v>
      </c>
      <c r="V32" s="8">
        <v>3</v>
      </c>
      <c r="W32" s="9">
        <v>1</v>
      </c>
      <c r="X32" s="33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84">
        <f>SUM(R32:R34,R36:R38)</f>
        <v>0</v>
      </c>
      <c r="AA32" s="85">
        <f>SUM(S32:S34,S36:S38)</f>
        <v>0</v>
      </c>
    </row>
    <row r="33" spans="1:27" ht="13.5" customHeight="1">
      <c r="A33" s="15"/>
      <c r="B33" s="3" t="str">
        <f>IF(OR(LEN(N39)=0,N39="Игрок 5")," ",CONCATENATE("[b]Прогноз от: ",N39," (",Z41,")",CHAR(10),"1 тайм:[/b]",CHAR(10),"1. ",N41,"-",O41,"-",P41,CHAR(10),"2. ",N42,"-",O42,"-",P42,CHAR(10),"3. ",N43,"-",O43,"-",P43))</f>
        <v>[b]Прогноз от: азарт (0)
1 тайм:[/b]
1. 9-4-2
2. 8-6-3
3. 7-5-1</v>
      </c>
      <c r="C33" s="56" t="s">
        <v>7</v>
      </c>
      <c r="D33" s="56"/>
      <c r="E33" s="56"/>
      <c r="F33" s="56"/>
      <c r="G33" s="56"/>
      <c r="H33" s="56"/>
      <c r="I33" s="56"/>
      <c r="J33" s="56"/>
      <c r="K33" s="56"/>
      <c r="L33" s="56"/>
      <c r="M33" s="129"/>
      <c r="N33" s="8">
        <v>8</v>
      </c>
      <c r="O33" s="8">
        <v>5</v>
      </c>
      <c r="P33" s="9">
        <v>1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8">
        <v>4</v>
      </c>
      <c r="V33" s="8">
        <v>6</v>
      </c>
      <c r="W33" s="9">
        <v>7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0" t="s">
        <v>4</v>
      </c>
      <c r="AA33" s="141"/>
    </row>
    <row r="34" spans="1:27" ht="13.5" customHeight="1" thickBot="1">
      <c r="A34" s="15"/>
      <c r="B34" s="3" t="str">
        <f>IF(OR(LEN(N39)=0,N39="Игрок 5")," ",CONCATENATE("[b]2 тайм:[/b]",CHAR(10),"4. ",N45,"-",O45,"-",P45,CHAR(10),"5. ",N46,"-",O46,"-",P46,CHAR(10),"6. ",N47,"-",O47,"-",P47))</f>
        <v>[b]2 тайм:[/b]
4. 6-7-2
5. 1-5-8
6. 3-4-9</v>
      </c>
      <c r="C34" s="56" t="s">
        <v>7</v>
      </c>
      <c r="D34" s="56"/>
      <c r="E34" s="56"/>
      <c r="F34" s="56"/>
      <c r="G34" s="56"/>
      <c r="H34" s="56"/>
      <c r="I34" s="56"/>
      <c r="J34" s="56"/>
      <c r="K34" s="56"/>
      <c r="L34" s="56"/>
      <c r="M34" s="129"/>
      <c r="N34" s="8">
        <v>2</v>
      </c>
      <c r="O34" s="8">
        <v>3</v>
      </c>
      <c r="P34" s="9">
        <v>9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8">
        <v>2</v>
      </c>
      <c r="V34" s="8">
        <v>5</v>
      </c>
      <c r="W34" s="9">
        <v>8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84">
        <f>IF(Z32-AA32&gt;0,Z32-AA32,0)</f>
        <v>0</v>
      </c>
      <c r="AA34" s="85">
        <f>IF(Z32-AA32&lt;0,AA32-Z32,0)</f>
        <v>0</v>
      </c>
    </row>
    <row r="35" spans="1:27" ht="13.5" customHeight="1" thickBot="1">
      <c r="A35" s="15"/>
      <c r="B35" s="3" t="str">
        <f>IF(OR(LEN(N48)=0,N48="Игрок 6")," ",CONCATENATE(CHAR(10),"[b]Прогноз от: ",N48," (",Z50,")",CHAR(10),"1 тайм:[/b]",CHAR(10),"1. ",N50,"-",O50,"-",P50,CHAR(10),"2. ",N51,"-",O51,"-",P51,CHAR(10),"3. ",N52,"-",O52,"-",P52))</f>
        <v>
[b]Прогноз от: terzia (0)
1 тайм:[/b]
1. 5-8-2
2. 1-7-4
3. 6-3-9</v>
      </c>
      <c r="C35" s="56" t="s">
        <v>7</v>
      </c>
      <c r="D35" s="56"/>
      <c r="E35" s="56"/>
      <c r="F35" s="56"/>
      <c r="G35" s="56"/>
      <c r="H35" s="56"/>
      <c r="I35" s="56"/>
      <c r="J35" s="56"/>
      <c r="K35" s="56"/>
      <c r="L35" s="56"/>
      <c r="M35" s="129"/>
      <c r="N35" s="145" t="s">
        <v>1</v>
      </c>
      <c r="O35" s="145"/>
      <c r="P35" s="146"/>
      <c r="Q35" s="21"/>
      <c r="R35" s="98"/>
      <c r="S35" s="91"/>
      <c r="T35" s="21"/>
      <c r="U35" s="145" t="s">
        <v>1</v>
      </c>
      <c r="V35" s="145"/>
      <c r="W35" s="146"/>
      <c r="X35" s="42"/>
      <c r="Y35" s="43"/>
      <c r="Z35" s="147" t="s">
        <v>14</v>
      </c>
      <c r="AA35" s="148"/>
    </row>
    <row r="36" spans="1:27" ht="13.5" customHeight="1">
      <c r="A36" s="15"/>
      <c r="B36" s="3" t="str">
        <f>IF(OR(LEN(N48)=0,N48="Игрок 6")," ",CONCATENATE("[b]2 тайм:[/b]",CHAR(10),"4. ",N54,"-",O54,"-",P54,CHAR(10),"5. ",N55,"-",O55,"-",P55,CHAR(10),"6. ",N56,"-",O56,"-",P56))</f>
        <v>[b]2 тайм:[/b]
4. 4-7-6
5. 3-5-8
6. 1-2-9</v>
      </c>
      <c r="C36" s="56" t="s">
        <v>7</v>
      </c>
      <c r="D36" s="56"/>
      <c r="E36" s="56"/>
      <c r="F36" s="56"/>
      <c r="G36" s="56"/>
      <c r="H36" s="56"/>
      <c r="I36" s="56"/>
      <c r="J36" s="56"/>
      <c r="K36" s="56"/>
      <c r="L36" s="56"/>
      <c r="M36" s="129"/>
      <c r="N36" s="8">
        <v>7</v>
      </c>
      <c r="O36" s="8">
        <v>6</v>
      </c>
      <c r="P36" s="9">
        <v>2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8">
        <v>5</v>
      </c>
      <c r="V36" s="8">
        <v>3</v>
      </c>
      <c r="W36" s="9">
        <v>7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84">
        <f>SUM(Q32:Q34,Q36:Q38)</f>
        <v>0</v>
      </c>
      <c r="AA36" s="85">
        <f>SUM(T32:T34,T36:T38)</f>
        <v>0</v>
      </c>
    </row>
    <row r="37" spans="1:27" ht="13.5" customHeight="1">
      <c r="A37" s="15"/>
      <c r="B37" s="3" t="str">
        <f>IF(OR(LEN(N57)=0,N57="Игрок 7")," ",CONCATENATE(CHAR(10),"[b]Прогноз от: ",N57," (",Z59,")",CHAR(10),"1 тайм:[/b]",CHAR(10),"1. ",N59,"-",O59,"-",P59,CHAR(10),"2. ",N60,"-",O60,"-",P60,CHAR(10),"3. ",N61,"-",O61,"-",P61))</f>
        <v> </v>
      </c>
      <c r="C37" s="56" t="s">
        <v>7</v>
      </c>
      <c r="D37" s="56"/>
      <c r="E37" s="56"/>
      <c r="F37" s="56"/>
      <c r="G37" s="56"/>
      <c r="H37" s="56"/>
      <c r="I37" s="56"/>
      <c r="J37" s="56"/>
      <c r="K37" s="56"/>
      <c r="L37" s="56"/>
      <c r="M37" s="129"/>
      <c r="N37" s="8">
        <v>5</v>
      </c>
      <c r="O37" s="8">
        <v>3</v>
      </c>
      <c r="P37" s="9">
        <v>8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8">
        <v>2</v>
      </c>
      <c r="V37" s="8">
        <v>6</v>
      </c>
      <c r="W37" s="9">
        <v>8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6"/>
      <c r="AA37" s="57"/>
    </row>
    <row r="38" spans="1:27" ht="13.5" customHeight="1" thickBot="1">
      <c r="A38" s="15"/>
      <c r="B38" s="3" t="str">
        <f>IF(OR(LEN(N57)=0,N57="Игрок 7")," ",CONCATENATE("[b]2 тайм:[/b]",CHAR(10),"4. ",N63,"-",O63,"-",P63,CHAR(10),"5. ",N64,"-",O64,"-",P64,CHAR(10),"6. ",N65,"-",O65,"-",P65))</f>
        <v> </v>
      </c>
      <c r="C38" s="58" t="s">
        <v>7</v>
      </c>
      <c r="D38" s="58"/>
      <c r="E38" s="58"/>
      <c r="F38" s="58"/>
      <c r="G38" s="58"/>
      <c r="H38" s="58"/>
      <c r="I38" s="58"/>
      <c r="J38" s="58"/>
      <c r="K38" s="58"/>
      <c r="L38" s="58"/>
      <c r="M38" s="130"/>
      <c r="N38" s="8">
        <v>1</v>
      </c>
      <c r="O38" s="8">
        <v>4</v>
      </c>
      <c r="P38" s="9">
        <v>9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8">
        <v>1</v>
      </c>
      <c r="V38" s="8">
        <v>4</v>
      </c>
      <c r="W38" s="9">
        <v>9</v>
      </c>
      <c r="X38" s="34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8"/>
      <c r="AA38" s="59"/>
    </row>
    <row r="39" spans="1:27" ht="13.5" customHeight="1" thickBot="1">
      <c r="A39" s="15"/>
      <c r="B39" s="3" t="str">
        <f>IF(OR(LEN(N66)=0,N66="Игрок 8")," ",CONCATENATE(CHAR(10),"[b]Прогноз от: ",N66," (",Z68,")",CHAR(10),"1 тайм:[/b]",CHAR(10),"1. ",N68,"-",O68,"-",P68,CHAR(10),"2. ",N69,"-",O69,"-",P69,CHAR(10),"3. ",N70,"-",O70,"-",P70))</f>
        <v> </v>
      </c>
      <c r="C39" s="56" t="s">
        <v>7</v>
      </c>
      <c r="D39" s="56"/>
      <c r="E39" s="56"/>
      <c r="F39" s="56"/>
      <c r="G39" s="56"/>
      <c r="H39" s="56"/>
      <c r="I39" s="56"/>
      <c r="J39" s="56"/>
      <c r="K39" s="56"/>
      <c r="L39" s="56"/>
      <c r="M39" s="163" t="s">
        <v>11</v>
      </c>
      <c r="N39" s="154" t="s">
        <v>33</v>
      </c>
      <c r="O39" s="155"/>
      <c r="P39" s="156"/>
      <c r="Q39" s="37"/>
      <c r="R39" s="37"/>
      <c r="S39" s="37"/>
      <c r="T39" s="37"/>
      <c r="U39" s="154" t="s">
        <v>96</v>
      </c>
      <c r="V39" s="155"/>
      <c r="W39" s="156"/>
      <c r="X39" s="56"/>
      <c r="Y39" s="56"/>
      <c r="Z39" s="82" t="str">
        <f>IF(OR(LEN(N39)=0,N39="Игрок 5")," ",N39)</f>
        <v>азарт</v>
      </c>
      <c r="AA39" s="83" t="str">
        <f>IF(OR(LEN(U39)=0,U39="Игрок 5")," ",U39)</f>
        <v>ALTEN</v>
      </c>
    </row>
    <row r="40" spans="1:27" ht="13.5" customHeight="1" thickBot="1">
      <c r="A40" s="15"/>
      <c r="B40" s="7" t="str">
        <f>IF(OR(LEN(N66)=0,N66="Игрок 8")," ",CONCATENATE("[b]2 тайм:[/b]",CHAR(10),"4. ",N72,"-",O72,"-",P72,CHAR(10),"5. ",N73,"-",O73,"-",P73,CHAR(10),"6. ",N74,"-",O74,"-",P74))</f>
        <v> </v>
      </c>
      <c r="C40" s="56" t="s">
        <v>7</v>
      </c>
      <c r="D40" s="56"/>
      <c r="E40" s="56"/>
      <c r="F40" s="56"/>
      <c r="G40" s="56"/>
      <c r="H40" s="56"/>
      <c r="I40" s="56"/>
      <c r="J40" s="56"/>
      <c r="K40" s="56"/>
      <c r="L40" s="56"/>
      <c r="M40" s="164"/>
      <c r="N40" s="136" t="s">
        <v>0</v>
      </c>
      <c r="O40" s="136"/>
      <c r="P40" s="137"/>
      <c r="Q40" s="99" t="s">
        <v>13</v>
      </c>
      <c r="R40" s="74" t="s">
        <v>7</v>
      </c>
      <c r="S40" s="75"/>
      <c r="T40" s="99" t="s">
        <v>13</v>
      </c>
      <c r="U40" s="136" t="s">
        <v>0</v>
      </c>
      <c r="V40" s="136"/>
      <c r="W40" s="137"/>
      <c r="X40" s="60"/>
      <c r="Y40" s="56"/>
      <c r="Z40" s="147" t="s">
        <v>14</v>
      </c>
      <c r="AA40" s="148"/>
    </row>
    <row r="41" spans="1:27" ht="13.5" customHeight="1">
      <c r="A41" s="15"/>
      <c r="B41" s="115" t="str">
        <f>IF(OR(LEN(U39)=0,U39="Игрок 5")," ",CONCATENATE(CHAR(10),"[b]Прогноз от: ",U39," (",AA41,")",CHAR(10),"1 тайм:[/b]",CHAR(10),"1. ",U41,"-",V41,"-",W41,CHAR(10),"2. ",U42,"-",V42,"-",W42,CHAR(10),"3. ",U43,"-",V43,"-",W43))</f>
        <v>
[b]Прогноз от: ALTEN (0)
1 тайм:[/b]
1. 9-7-1
2. 4-8-3
3. 5-6-2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164"/>
      <c r="N41" s="8">
        <v>9</v>
      </c>
      <c r="O41" s="8">
        <v>4</v>
      </c>
      <c r="P41" s="9">
        <v>2</v>
      </c>
      <c r="Q41" s="10" t="str">
        <f>IF(X41=0,0,IF(X41=1,N41,IF(X41=2,O41,IF(X41=3,P41," "))))</f>
        <v> </v>
      </c>
      <c r="R41" s="76"/>
      <c r="S41" s="77"/>
      <c r="T41" s="10" t="str">
        <f>IF(X41=0,0,IF(X41=1,U41,IF(X41=2,V41,IF(X41=3,W41," "))))</f>
        <v> </v>
      </c>
      <c r="U41" s="8">
        <v>9</v>
      </c>
      <c r="V41" s="8">
        <v>7</v>
      </c>
      <c r="W41" s="9">
        <v>1</v>
      </c>
      <c r="X41" s="4">
        <f>IF(OR(LEN($I$5)=0,LEN($J$5)=0),"",IF(OR($I$5="-",$J$5="-"),0,IF($I$5=$J$5,2,IF($I$5&gt;$J$5,1,3))))</f>
      </c>
      <c r="Y41" s="22">
        <f>IF(OR(LEN($I$5)=0,LEN($J$5)=0,LEN(N41)=0,LEN(O41)=0,LEN(P41)=0,LEN(U41)=0,LEN(V41)=0,LEN(W41)=0),0,1)</f>
        <v>0</v>
      </c>
      <c r="Z41" s="84">
        <f>SUM(Q41:Q43,Q45:Q47)</f>
        <v>0</v>
      </c>
      <c r="AA41" s="85">
        <f>SUM(T41:T43,T45:T47)</f>
        <v>0</v>
      </c>
    </row>
    <row r="42" spans="1:27" ht="13.5" customHeight="1">
      <c r="A42" s="2"/>
      <c r="B42" s="115" t="str">
        <f>IF(OR(LEN(U39)=0,U39="Игрок 5")," ",CONCATENATE("[b]2 тайм:[/b]",CHAR(10),"4. ",U45,"-",V45,"-",W45,CHAR(10),"5. ",U46,"-",V46,"-",W46,CHAR(10),"6. ",U47,"-",V47,"-",W47))</f>
        <v>[b]2 тайм:[/b]
4. 6-5-1
5. 3-2-4
6. 7-9-8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164"/>
      <c r="N42" s="8">
        <v>8</v>
      </c>
      <c r="O42" s="8">
        <v>6</v>
      </c>
      <c r="P42" s="9">
        <v>3</v>
      </c>
      <c r="Q42" s="10" t="str">
        <f>IF(X42=0,0,IF(X42=1,N42,IF(X42=2,O42,IF(X42=3,P42," "))))</f>
        <v> </v>
      </c>
      <c r="R42" s="76"/>
      <c r="S42" s="77"/>
      <c r="T42" s="10" t="str">
        <f>IF(X42=0,0,IF(X42=1,U42,IF(X42=2,V42,IF(X42=3,W42," "))))</f>
        <v> </v>
      </c>
      <c r="U42" s="8">
        <v>4</v>
      </c>
      <c r="V42" s="8">
        <v>8</v>
      </c>
      <c r="W42" s="9">
        <v>3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66"/>
      <c r="AA42" s="167"/>
    </row>
    <row r="43" spans="1:27" ht="13.5" customHeight="1" thickBot="1">
      <c r="A43" s="2"/>
      <c r="B43" s="115" t="str">
        <f>IF(OR(LEN(U48)=0,U48="Игрок 6")," ",CONCATENATE(CHAR(10),"[b]Прогноз от: ",U48," (",AA50,")",CHAR(10),"1 тайм:[/b]",CHAR(10),"1. ",U50,"-",V50,"-",W50,CHAR(10),"2. ",U51,"-",V51,"-",W51,CHAR(10),"3. ",U52,"-",V52,"-",W52))</f>
        <v>
[b]Прогноз от: Spy69 (0)
1 тайм:[/b]
1. 3-4-2
2. 7-6-5
3. 1-8-9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164"/>
      <c r="N43" s="8">
        <v>7</v>
      </c>
      <c r="O43" s="8">
        <v>5</v>
      </c>
      <c r="P43" s="9">
        <v>1</v>
      </c>
      <c r="Q43" s="10" t="str">
        <f>IF(X43=0,0,IF(X43=1,N43,IF(X43=2,O43,IF(X43=3,P43," "))))</f>
        <v> </v>
      </c>
      <c r="R43" s="76"/>
      <c r="S43" s="77"/>
      <c r="T43" s="10" t="str">
        <f>IF(X43=0,0,IF(X43=1,U43,IF(X43=2,V43,IF(X43=3,W43," "))))</f>
        <v> </v>
      </c>
      <c r="U43" s="8">
        <v>5</v>
      </c>
      <c r="V43" s="8">
        <v>6</v>
      </c>
      <c r="W43" s="9">
        <v>2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44"/>
      <c r="AA43" s="45"/>
    </row>
    <row r="44" spans="1:27" ht="13.5" customHeight="1" thickBot="1">
      <c r="A44" s="2"/>
      <c r="B44" s="116" t="str">
        <f>IF(OR(LEN(U48)=0,U48="Игрок 6")," ",CONCATENATE("[b]2 тайм:[/b]",CHAR(10),"4. ",U54,"-",V54,"-",W54,CHAR(10),"5. ",U55,"-",V55,"-",W55,CHAR(10),"6. ",U56,"-",V56,"-",W56))</f>
        <v>[b]2 тайм:[/b]
4. 9-2-1
5. 5-6-4
6. 3-7-8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164"/>
      <c r="N44" s="145" t="s">
        <v>1</v>
      </c>
      <c r="O44" s="145"/>
      <c r="P44" s="146"/>
      <c r="Q44" s="21"/>
      <c r="R44" s="78"/>
      <c r="S44" s="45"/>
      <c r="T44" s="21"/>
      <c r="U44" s="145" t="s">
        <v>1</v>
      </c>
      <c r="V44" s="145"/>
      <c r="W44" s="146"/>
      <c r="X44" s="42"/>
      <c r="Y44" s="43"/>
      <c r="Z44" s="168"/>
      <c r="AA44" s="169"/>
    </row>
    <row r="45" spans="1:27" ht="13.5" customHeight="1">
      <c r="A45" s="2"/>
      <c r="B45" s="115" t="str">
        <f>IF(OR(LEN(U57)=0,U57="Игрок 7")," ",CONCATENATE(CHAR(10),"[b]Прогноз от: ",U57," (",AA59,")",CHAR(10),"1 тайм:[/b]",CHAR(10),"1. ",U59,"-",V59,"-",W59,CHAR(10),"2. ",U60,"-",V60,"-",W60,CHAR(10),"3. ",U61,"-",V61,"-",W61))</f>
        <v>
[b]Прогноз от: Kashtan (0)
1 тайм:[/b]
1. 6-1-7
2. 3-5-8
3. 9-4-2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164"/>
      <c r="N45" s="8">
        <v>6</v>
      </c>
      <c r="O45" s="8">
        <v>7</v>
      </c>
      <c r="P45" s="9">
        <v>2</v>
      </c>
      <c r="Q45" s="10" t="str">
        <f>IF(X45=0,0,IF(X45=1,N45,IF(X45=2,O45,IF(X45=3,P45," "))))</f>
        <v> </v>
      </c>
      <c r="R45" s="76"/>
      <c r="S45" s="77"/>
      <c r="T45" s="10" t="str">
        <f>IF(X45=0,0,IF(X45=1,U45,IF(X45=2,V45,IF(X45=3,W45," "))))</f>
        <v> </v>
      </c>
      <c r="U45" s="8">
        <v>6</v>
      </c>
      <c r="V45" s="8">
        <v>5</v>
      </c>
      <c r="W45" s="9">
        <v>1</v>
      </c>
      <c r="X45" s="4">
        <f>IF(OR(LEN($I$9)=0,LEN($J$9)=0),"",IF(OR($I$9="-",$J$9="-"),0,IF($I$9=$J$9,2,IF($I$9&gt;$J$9,1,3))))</f>
      </c>
      <c r="Y45" s="22">
        <f>IF(OR(LEN($I$9)=0,LEN($J$9)=0,LEN(N45)=0,LEN(O45)=0,LEN(P45)=0,LEN(U45)=0,LEN(V45)=0,LEN(W45)=0),0,1)</f>
        <v>0</v>
      </c>
      <c r="Z45" s="44"/>
      <c r="AA45" s="45"/>
    </row>
    <row r="46" spans="1:27" ht="13.5" customHeight="1">
      <c r="A46" s="2"/>
      <c r="B46" s="115" t="str">
        <f>IF(OR(LEN(U57)=0,U57="Игрок 7")," ",CONCATENATE("[b]2 тайм:[/b]",CHAR(10),"4. ",U63,"-",V63,"-",W63,CHAR(10),"5. ",U64,"-",V64,"-",W64,CHAR(10),"6. ",U65,"-",V65,"-",W65))</f>
        <v>[b]2 тайм:[/b]
4. 9-2-1
5. 7-6-4
6. 3-5-8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164"/>
      <c r="N46" s="8">
        <v>1</v>
      </c>
      <c r="O46" s="8">
        <v>5</v>
      </c>
      <c r="P46" s="9">
        <v>8</v>
      </c>
      <c r="Q46" s="10" t="str">
        <f>IF(X46=0,0,IF(X46=1,N46,IF(X46=2,O46,IF(X46=3,P46," "))))</f>
        <v> </v>
      </c>
      <c r="R46" s="76"/>
      <c r="S46" s="77"/>
      <c r="T46" s="10" t="str">
        <f>IF(X46=0,0,IF(X46=1,U46,IF(X46=2,V46,IF(X46=3,W46," "))))</f>
        <v> </v>
      </c>
      <c r="U46" s="8">
        <v>3</v>
      </c>
      <c r="V46" s="8">
        <v>2</v>
      </c>
      <c r="W46" s="9">
        <v>4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6"/>
      <c r="AA46" s="57"/>
    </row>
    <row r="47" spans="1:27" ht="13.5" customHeight="1" thickBot="1">
      <c r="A47" s="2"/>
      <c r="B47" s="115" t="str">
        <f>IF(OR(LEN(U66)=0,U66="Игрок 8")," ",CONCATENATE(CHAR(10),"[b]Прогноз от: ",U66," (",AA68,")",CHAR(10),"1 тайм:[/b]",CHAR(10),"1. ",U68,"-",V68,"-",W68,CHAR(10),"2. ",U69,"-",V69,"-",W69,CHAR(10),"3. ",U70,"-",V70,"-",W70))</f>
        <v>
[b]Прогноз от: Mc2j (0)
1 тайм:[/b]
1. 6-3-2
2. 7-9-5
3. 8-4-1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164"/>
      <c r="N47" s="16">
        <v>3</v>
      </c>
      <c r="O47" s="13">
        <v>4</v>
      </c>
      <c r="P47" s="14">
        <v>9</v>
      </c>
      <c r="Q47" s="10" t="str">
        <f>IF(X47=0,0,IF(X47=1,N47,IF(X47=2,O47,IF(X47=3,P47," "))))</f>
        <v> </v>
      </c>
      <c r="R47" s="76"/>
      <c r="S47" s="77"/>
      <c r="T47" s="10" t="str">
        <f>IF(X47=0,0,IF(X47=1,U47,IF(X47=2,V47,IF(X47=3,W47," "))))</f>
        <v> </v>
      </c>
      <c r="U47" s="16">
        <v>7</v>
      </c>
      <c r="V47" s="13">
        <v>9</v>
      </c>
      <c r="W47" s="14">
        <v>8</v>
      </c>
      <c r="X47" s="34">
        <f>IF(OR(LEN($I$11)=0,LEN($J$11)=0),"",IF(OR($I$11="-",$J$11="-"),0,IF($I$11=$J$11,2,IF($I$11&gt;$J$11,1,3))))</f>
      </c>
      <c r="Y47" s="20">
        <f>IF(OR(LEN($I$11)=0,LEN($J$11)=0,LEN(N47)=0,LEN(O47)=0,LEN(P47)=0,LEN(U47)=0,LEN(V47)=0,LEN(W47)=0),0,1)</f>
        <v>0</v>
      </c>
      <c r="Z47" s="58"/>
      <c r="AA47" s="59"/>
    </row>
    <row r="48" spans="1:27" ht="13.5" customHeight="1" thickBot="1">
      <c r="A48" s="2"/>
      <c r="B48" s="116" t="str">
        <f>IF(OR(LEN(U66)=0,U66="Игрок 8")," ",CONCATENATE("[b]2 тайм:[/b]",CHAR(10),"4. ",U72,"-",V72,"-",W72,CHAR(10),"5. ",U73,"-",V73,"-",W73,CHAR(10),"6. ",U74,"-",V74,"-",W74))</f>
        <v>[b]2 тайм:[/b]
4. 1-7-9
5. 5-4-3
6. 8-6-2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164"/>
      <c r="N48" s="122" t="s">
        <v>34</v>
      </c>
      <c r="O48" s="123"/>
      <c r="P48" s="124"/>
      <c r="Q48" s="37"/>
      <c r="R48" s="37"/>
      <c r="S48" s="37"/>
      <c r="T48" s="91"/>
      <c r="U48" s="122" t="s">
        <v>97</v>
      </c>
      <c r="V48" s="123"/>
      <c r="W48" s="124"/>
      <c r="X48" s="56"/>
      <c r="Y48" s="56"/>
      <c r="Z48" s="86" t="str">
        <f>IF(OR(LEN(N48)=0,N48="Игрок 6")," ",N48)</f>
        <v>terzia</v>
      </c>
      <c r="AA48" s="87" t="str">
        <f>IF(OR(LEN(U48)=0,U48="Игрок 6")," ",U48)</f>
        <v>Spy69</v>
      </c>
    </row>
    <row r="49" spans="1:27" ht="13.5" customHeight="1" thickBot="1">
      <c r="A49" s="2"/>
      <c r="B49" s="100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164"/>
      <c r="N49" s="136" t="s">
        <v>0</v>
      </c>
      <c r="O49" s="136"/>
      <c r="P49" s="137"/>
      <c r="Q49" s="99" t="s">
        <v>13</v>
      </c>
      <c r="R49" s="74" t="s">
        <v>7</v>
      </c>
      <c r="S49" s="75"/>
      <c r="T49" s="99" t="s">
        <v>13</v>
      </c>
      <c r="U49" s="136" t="s">
        <v>0</v>
      </c>
      <c r="V49" s="136"/>
      <c r="W49" s="137"/>
      <c r="X49" s="56"/>
      <c r="Y49" s="56"/>
      <c r="Z49" s="147" t="s">
        <v>14</v>
      </c>
      <c r="AA49" s="148"/>
    </row>
    <row r="50" spans="1:27" ht="13.5" customHeight="1">
      <c r="A50" s="2"/>
      <c r="B50" s="100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164"/>
      <c r="N50" s="8">
        <v>5</v>
      </c>
      <c r="O50" s="8">
        <v>8</v>
      </c>
      <c r="P50" s="9">
        <v>2</v>
      </c>
      <c r="Q50" s="10" t="str">
        <f>IF(X50=0,0,IF(X50=1,N50,IF(X50=2,O50,IF(X50=3,P50," "))))</f>
        <v> </v>
      </c>
      <c r="R50" s="76"/>
      <c r="S50" s="77"/>
      <c r="T50" s="10" t="str">
        <f>IF(X50=0,0,IF(X50=1,U50,IF(X50=2,V50,IF(X50=3,W50," "))))</f>
        <v> </v>
      </c>
      <c r="U50" s="8">
        <v>3</v>
      </c>
      <c r="V50" s="8">
        <v>4</v>
      </c>
      <c r="W50" s="9">
        <v>2</v>
      </c>
      <c r="X50" s="33">
        <f>IF(OR(LEN($I$5)=0,LEN($J$5)=0),"",IF(OR($I$5="-",$J$5="-"),0,IF($I$5=$J$5,2,IF($I$5&gt;$J$5,1,3))))</f>
      </c>
      <c r="Y50" s="22">
        <f>IF(OR(LEN($I$5)=0,LEN($J$5)=0,LEN(N50)=0,LEN(O50)=0,LEN(P50)=0,LEN(U50)=0,LEN(V50)=0,LEN(W50)=0),0,1)</f>
        <v>0</v>
      </c>
      <c r="Z50" s="84">
        <f>SUM(Q50:Q52,Q54:Q56)</f>
        <v>0</v>
      </c>
      <c r="AA50" s="85">
        <f>SUM(T50:T52,T54:T56)</f>
        <v>0</v>
      </c>
    </row>
    <row r="51" spans="1:27" ht="13.5" customHeight="1">
      <c r="A51" s="2"/>
      <c r="B51" s="100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164"/>
      <c r="N51" s="8">
        <v>1</v>
      </c>
      <c r="O51" s="8">
        <v>7</v>
      </c>
      <c r="P51" s="9">
        <v>4</v>
      </c>
      <c r="Q51" s="10" t="str">
        <f>IF(X51=0,0,IF(X51=1,N51,IF(X51=2,O51,IF(X51=3,P51," "))))</f>
        <v> </v>
      </c>
      <c r="R51" s="76"/>
      <c r="S51" s="77"/>
      <c r="T51" s="10" t="str">
        <f>IF(X51=0,0,IF(X51=1,U51,IF(X51=2,V51,IF(X51=3,W51," "))))</f>
        <v> </v>
      </c>
      <c r="U51" s="8">
        <v>7</v>
      </c>
      <c r="V51" s="8">
        <v>6</v>
      </c>
      <c r="W51" s="9">
        <v>5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66"/>
      <c r="AA51" s="167"/>
    </row>
    <row r="52" spans="1:27" ht="13.5" customHeight="1" thickBot="1">
      <c r="A52" s="2"/>
      <c r="B52" s="100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164"/>
      <c r="N52" s="8">
        <v>6</v>
      </c>
      <c r="O52" s="8">
        <v>3</v>
      </c>
      <c r="P52" s="9">
        <v>9</v>
      </c>
      <c r="Q52" s="10" t="str">
        <f>IF(X52=0,0,IF(X52=1,N52,IF(X52=2,O52,IF(X52=3,P52," "))))</f>
        <v> </v>
      </c>
      <c r="R52" s="76"/>
      <c r="S52" s="77"/>
      <c r="T52" s="10" t="str">
        <f>IF(X52=0,0,IF(X52=1,U52,IF(X52=2,V52,IF(X52=3,W52," "))))</f>
        <v> </v>
      </c>
      <c r="U52" s="8">
        <v>1</v>
      </c>
      <c r="V52" s="8">
        <v>8</v>
      </c>
      <c r="W52" s="9">
        <v>9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44"/>
      <c r="AA52" s="45"/>
    </row>
    <row r="53" spans="1:27" ht="13.5" customHeight="1" thickBot="1">
      <c r="A53" s="2"/>
      <c r="B53" s="100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164"/>
      <c r="N53" s="145" t="s">
        <v>1</v>
      </c>
      <c r="O53" s="145"/>
      <c r="P53" s="146"/>
      <c r="Q53" s="21"/>
      <c r="R53" s="78"/>
      <c r="S53" s="45"/>
      <c r="T53" s="21"/>
      <c r="U53" s="145" t="s">
        <v>1</v>
      </c>
      <c r="V53" s="145"/>
      <c r="W53" s="146"/>
      <c r="X53" s="42"/>
      <c r="Y53" s="43"/>
      <c r="Z53" s="168"/>
      <c r="AA53" s="169"/>
    </row>
    <row r="54" spans="1:27" ht="13.5" customHeight="1">
      <c r="A54" s="2"/>
      <c r="B54" s="100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164"/>
      <c r="N54" s="8">
        <v>4</v>
      </c>
      <c r="O54" s="8">
        <v>7</v>
      </c>
      <c r="P54" s="9">
        <v>6</v>
      </c>
      <c r="Q54" s="10" t="str">
        <f>IF(X54=0,0,IF(X54=1,N54,IF(X54=2,O54,IF(X54=3,P54," "))))</f>
        <v> </v>
      </c>
      <c r="R54" s="76"/>
      <c r="S54" s="77"/>
      <c r="T54" s="10" t="str">
        <f>IF(X54=0,0,IF(X54=1,U54,IF(X54=2,V54,IF(X54=3,W54," "))))</f>
        <v> </v>
      </c>
      <c r="U54" s="8">
        <v>9</v>
      </c>
      <c r="V54" s="8">
        <v>2</v>
      </c>
      <c r="W54" s="9">
        <v>1</v>
      </c>
      <c r="X54" s="4">
        <f>IF(OR(LEN($I$9)=0,LEN($J$9)=0),"",IF(OR($I$9="-",$J$9="-"),0,IF($I$9=$J$9,2,IF($I$9&gt;$J$9,1,3))))</f>
      </c>
      <c r="Y54" s="22">
        <f>IF(OR(LEN($I$9)=0,LEN($J$9)=0,LEN(N54)=0,LEN(O54)=0,LEN(P54)=0,LEN(U54)=0,LEN(V54)=0,LEN(W54)=0),0,1)</f>
        <v>0</v>
      </c>
      <c r="Z54" s="44"/>
      <c r="AA54" s="45"/>
    </row>
    <row r="55" spans="1:27" ht="13.5" customHeight="1">
      <c r="A55" s="2"/>
      <c r="B55" s="100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164"/>
      <c r="N55" s="8">
        <v>3</v>
      </c>
      <c r="O55" s="8">
        <v>5</v>
      </c>
      <c r="P55" s="9">
        <v>8</v>
      </c>
      <c r="Q55" s="10" t="str">
        <f>IF(X55=0,0,IF(X55=1,N55,IF(X55=2,O55,IF(X55=3,P55," "))))</f>
        <v> </v>
      </c>
      <c r="R55" s="76"/>
      <c r="S55" s="77"/>
      <c r="T55" s="10" t="str">
        <f>IF(X55=0,0,IF(X55=1,U55,IF(X55=2,V55,IF(X55=3,W55," "))))</f>
        <v> </v>
      </c>
      <c r="U55" s="8">
        <v>5</v>
      </c>
      <c r="V55" s="8">
        <v>6</v>
      </c>
      <c r="W55" s="9">
        <v>4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6"/>
      <c r="AA55" s="57"/>
    </row>
    <row r="56" spans="1:27" ht="13.5" customHeight="1" thickBot="1">
      <c r="A56" s="2"/>
      <c r="B56" s="101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164"/>
      <c r="N56" s="13">
        <v>1</v>
      </c>
      <c r="O56" s="13">
        <v>2</v>
      </c>
      <c r="P56" s="14">
        <v>9</v>
      </c>
      <c r="Q56" s="12" t="str">
        <f>IF(X56=0,0,IF(X56=1,N56,IF(X56=2,O56,IF(X56=3,P56," "))))</f>
        <v> </v>
      </c>
      <c r="R56" s="79"/>
      <c r="S56" s="80"/>
      <c r="T56" s="18" t="str">
        <f>IF(X56=0,0,IF(X56=1,U56,IF(X56=2,V56,IF(X56=3,W56," "))))</f>
        <v> </v>
      </c>
      <c r="U56" s="13">
        <v>3</v>
      </c>
      <c r="V56" s="13">
        <v>7</v>
      </c>
      <c r="W56" s="14">
        <v>8</v>
      </c>
      <c r="X56" s="34">
        <f>IF(OR(LEN($I$11)=0,LEN($J$11)=0),"",IF(OR($I$11="-",$J$11="-"),0,IF($I$11=$J$11,2,IF($I$11&gt;$J$11,1,3))))</f>
      </c>
      <c r="Y56" s="20">
        <f>IF(OR(LEN($I$11)=0,LEN($J$11)=0,LEN(N56)=0,LEN(O56)=0,LEN(P56)=0,LEN(U56)=0,LEN(V56)=0,LEN(W56)=0),0,1)</f>
        <v>0</v>
      </c>
      <c r="Z56" s="58"/>
      <c r="AA56" s="59"/>
    </row>
    <row r="57" spans="3:27" ht="13.5" customHeight="1" thickBot="1">
      <c r="C57" s="56" t="s">
        <v>7</v>
      </c>
      <c r="D57" s="56"/>
      <c r="E57" s="56"/>
      <c r="F57" s="56"/>
      <c r="G57" s="56"/>
      <c r="H57" s="56"/>
      <c r="I57" s="56"/>
      <c r="J57" s="56"/>
      <c r="K57" s="56"/>
      <c r="L57" s="56"/>
      <c r="M57" s="164"/>
      <c r="N57" s="154" t="s">
        <v>90</v>
      </c>
      <c r="O57" s="155"/>
      <c r="P57" s="156"/>
      <c r="Q57" s="37"/>
      <c r="R57" s="37"/>
      <c r="S57" s="37"/>
      <c r="T57" s="37"/>
      <c r="U57" s="154" t="s">
        <v>98</v>
      </c>
      <c r="V57" s="155"/>
      <c r="W57" s="156"/>
      <c r="X57" s="56"/>
      <c r="Y57" s="56"/>
      <c r="Z57" s="104" t="str">
        <f>IF(OR(LEN(N57)=0,N57="Игрок 5")," ",N57)</f>
        <v>Игрок 7</v>
      </c>
      <c r="AA57" s="105" t="str">
        <f>IF(OR(LEN(U57)=0,U57="Игрок 5")," ",U57)</f>
        <v>Kashtan</v>
      </c>
    </row>
    <row r="58" spans="3:27" ht="13.5" customHeight="1" thickBot="1">
      <c r="C58" s="56" t="s">
        <v>7</v>
      </c>
      <c r="D58" s="56"/>
      <c r="E58" s="56"/>
      <c r="F58" s="56"/>
      <c r="G58" s="56"/>
      <c r="H58" s="56"/>
      <c r="I58" s="56"/>
      <c r="J58" s="56"/>
      <c r="K58" s="56"/>
      <c r="L58" s="56"/>
      <c r="M58" s="164"/>
      <c r="N58" s="136" t="s">
        <v>0</v>
      </c>
      <c r="O58" s="136"/>
      <c r="P58" s="137"/>
      <c r="Q58" s="99" t="s">
        <v>13</v>
      </c>
      <c r="R58" s="74" t="s">
        <v>7</v>
      </c>
      <c r="S58" s="75"/>
      <c r="T58" s="99" t="s">
        <v>13</v>
      </c>
      <c r="U58" s="136" t="s">
        <v>0</v>
      </c>
      <c r="V58" s="136"/>
      <c r="W58" s="137"/>
      <c r="X58" s="60"/>
      <c r="Y58" s="56"/>
      <c r="Z58" s="147" t="s">
        <v>14</v>
      </c>
      <c r="AA58" s="148"/>
    </row>
    <row r="59" spans="3:27" ht="13.5" customHeight="1"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164"/>
      <c r="N59" s="8"/>
      <c r="O59" s="8"/>
      <c r="P59" s="9"/>
      <c r="Q59" s="10" t="str">
        <f>IF(X59=0,0,IF(X59=1,N59,IF(X59=2,O59,IF(X59=3,P59," "))))</f>
        <v> </v>
      </c>
      <c r="R59" s="76"/>
      <c r="S59" s="77"/>
      <c r="T59" s="10" t="str">
        <f>IF(X59=0,0,IF(X59=1,U59,IF(X59=2,V59,IF(X59=3,W59," "))))</f>
        <v> </v>
      </c>
      <c r="U59" s="8">
        <v>6</v>
      </c>
      <c r="V59" s="8">
        <v>1</v>
      </c>
      <c r="W59" s="9">
        <v>7</v>
      </c>
      <c r="X59" s="4">
        <f>IF(OR(LEN($I$5)=0,LEN($J$5)=0),"",IF(OR($I$5="-",$J$5="-"),0,IF($I$5=$J$5,2,IF($I$5&gt;$J$5,1,3))))</f>
      </c>
      <c r="Y59" s="22">
        <f>IF(OR(LEN($I$5)=0,LEN($J$5)=0,LEN(N59)=0,LEN(O59)=0,LEN(P59)=0,LEN(U59)=0,LEN(V59)=0,LEN(W59)=0),0,1)</f>
        <v>0</v>
      </c>
      <c r="Z59" s="106">
        <f>SUM(Q59:Q61,Q63:Q65)</f>
        <v>0</v>
      </c>
      <c r="AA59" s="107">
        <f>SUM(T59:T61,T63:T65)</f>
        <v>0</v>
      </c>
    </row>
    <row r="60" spans="3:27" ht="13.5" customHeight="1"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164"/>
      <c r="N60" s="8"/>
      <c r="O60" s="8"/>
      <c r="P60" s="9"/>
      <c r="Q60" s="10" t="str">
        <f>IF(X60=0,0,IF(X60=1,N60,IF(X60=2,O60,IF(X60=3,P60," "))))</f>
        <v> </v>
      </c>
      <c r="R60" s="76"/>
      <c r="S60" s="77"/>
      <c r="T60" s="10" t="str">
        <f>IF(X60=0,0,IF(X60=1,U60,IF(X60=2,V60,IF(X60=3,W60," "))))</f>
        <v> </v>
      </c>
      <c r="U60" s="8">
        <v>3</v>
      </c>
      <c r="V60" s="8">
        <v>5</v>
      </c>
      <c r="W60" s="9">
        <v>8</v>
      </c>
      <c r="X60" s="4">
        <f>IF(OR(LEN($I$6)=0,LEN($J$6)=0),"",IF(OR($I$6="-",$J$6="-"),0,IF($I$6=$J$6,2,IF($I$6&gt;$J$6,1,3))))</f>
      </c>
      <c r="Y60" s="5">
        <f>IF(OR(LEN($I$6)=0,LEN($J$6)=0,LEN(N60)=0,LEN(O60)=0,LEN(P60)=0,LEN(U60)=0,LEN(V60)=0,LEN(W60)=0),0,1)</f>
        <v>0</v>
      </c>
      <c r="Z60" s="166"/>
      <c r="AA60" s="167"/>
    </row>
    <row r="61" spans="3:27" ht="13.5" customHeight="1" thickBot="1"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164"/>
      <c r="N61" s="8"/>
      <c r="O61" s="8"/>
      <c r="P61" s="9"/>
      <c r="Q61" s="10" t="str">
        <f>IF(X61=0,0,IF(X61=1,N61,IF(X61=2,O61,IF(X61=3,P61," "))))</f>
        <v> </v>
      </c>
      <c r="R61" s="76"/>
      <c r="S61" s="77"/>
      <c r="T61" s="10" t="str">
        <f>IF(X61=0,0,IF(X61=1,U61,IF(X61=2,V61,IF(X61=3,W61," "))))</f>
        <v> </v>
      </c>
      <c r="U61" s="8">
        <v>9</v>
      </c>
      <c r="V61" s="8">
        <v>4</v>
      </c>
      <c r="W61" s="9">
        <v>2</v>
      </c>
      <c r="X61" s="4">
        <f>IF(OR(LEN($I$7)=0,LEN($J$7)=0),"",IF(OR($I$7="-",$J$7="-"),0,IF($I$7=$J$7,2,IF($I$7&gt;$J$7,1,3))))</f>
      </c>
      <c r="Y61" s="5">
        <f>IF(OR(LEN($I$7)=0,LEN($J$7)=0,LEN(N61)=0,LEN(O61)=0,LEN(P61)=0,LEN(U61)=0,LEN(V61)=0,LEN(W61)=0),0,1)</f>
        <v>0</v>
      </c>
      <c r="Z61" s="102"/>
      <c r="AA61" s="103"/>
    </row>
    <row r="62" spans="3:27" ht="13.5" customHeight="1" thickBot="1"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164"/>
      <c r="N62" s="145" t="s">
        <v>1</v>
      </c>
      <c r="O62" s="145"/>
      <c r="P62" s="146"/>
      <c r="Q62" s="21"/>
      <c r="R62" s="78"/>
      <c r="S62" s="103"/>
      <c r="T62" s="21"/>
      <c r="U62" s="145" t="s">
        <v>1</v>
      </c>
      <c r="V62" s="145"/>
      <c r="W62" s="146"/>
      <c r="X62" s="42"/>
      <c r="Y62" s="43"/>
      <c r="Z62" s="168"/>
      <c r="AA62" s="169"/>
    </row>
    <row r="63" spans="3:27" ht="13.5" customHeight="1"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164"/>
      <c r="N63" s="8"/>
      <c r="O63" s="8"/>
      <c r="P63" s="9"/>
      <c r="Q63" s="10" t="str">
        <f>IF(X63=0,0,IF(X63=1,N63,IF(X63=2,O63,IF(X63=3,P63," "))))</f>
        <v> </v>
      </c>
      <c r="R63" s="76"/>
      <c r="S63" s="77"/>
      <c r="T63" s="10" t="str">
        <f>IF(X63=0,0,IF(X63=1,U63,IF(X63=2,V63,IF(X63=3,W63," "))))</f>
        <v> </v>
      </c>
      <c r="U63" s="8">
        <v>9</v>
      </c>
      <c r="V63" s="8">
        <v>2</v>
      </c>
      <c r="W63" s="9">
        <v>1</v>
      </c>
      <c r="X63" s="4">
        <f>IF(OR(LEN($I$9)=0,LEN($J$9)=0),"",IF(OR($I$9="-",$J$9="-"),0,IF($I$9=$J$9,2,IF($I$9&gt;$J$9,1,3))))</f>
      </c>
      <c r="Y63" s="22">
        <f>IF(OR(LEN($I$9)=0,LEN($J$9)=0,LEN(N63)=0,LEN(O63)=0,LEN(P63)=0,LEN(U63)=0,LEN(V63)=0,LEN(W63)=0),0,1)</f>
        <v>0</v>
      </c>
      <c r="Z63" s="102"/>
      <c r="AA63" s="103"/>
    </row>
    <row r="64" spans="3:27" ht="13.5" customHeight="1"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164"/>
      <c r="N64" s="8"/>
      <c r="O64" s="8"/>
      <c r="P64" s="9"/>
      <c r="Q64" s="10" t="str">
        <f>IF(X64=0,0,IF(X64=1,N64,IF(X64=2,O64,IF(X64=3,P64," "))))</f>
        <v> </v>
      </c>
      <c r="R64" s="76"/>
      <c r="S64" s="77"/>
      <c r="T64" s="10" t="str">
        <f>IF(X64=0,0,IF(X64=1,U64,IF(X64=2,V64,IF(X64=3,W64," "))))</f>
        <v> </v>
      </c>
      <c r="U64" s="8">
        <v>7</v>
      </c>
      <c r="V64" s="8">
        <v>6</v>
      </c>
      <c r="W64" s="9">
        <v>4</v>
      </c>
      <c r="X64" s="4">
        <f>IF(OR(LEN($I$10)=0,LEN($J$10)=0),"",IF(OR($I$10="-",$J$10="-"),0,IF($I$10=$J$10,2,IF($I$10&gt;$J$10,1,3))))</f>
      </c>
      <c r="Y64" s="5">
        <f>IF(OR(LEN($I$10)=0,LEN($J$10)=0,LEN(N64)=0,LEN(O64)=0,LEN(P64)=0,LEN(U64)=0,LEN(V64)=0,LEN(W64)=0),0,1)</f>
        <v>0</v>
      </c>
      <c r="Z64" s="56"/>
      <c r="AA64" s="57"/>
    </row>
    <row r="65" spans="3:27" ht="13.5" customHeight="1" thickBot="1"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164"/>
      <c r="N65" s="16"/>
      <c r="O65" s="13"/>
      <c r="P65" s="14"/>
      <c r="Q65" s="10" t="str">
        <f>IF(X65=0,0,IF(X65=1,N65,IF(X65=2,O65,IF(X65=3,P65," "))))</f>
        <v> </v>
      </c>
      <c r="R65" s="76"/>
      <c r="S65" s="77"/>
      <c r="T65" s="10" t="str">
        <f>IF(X65=0,0,IF(X65=1,U65,IF(X65=2,V65,IF(X65=3,W65," "))))</f>
        <v> </v>
      </c>
      <c r="U65" s="16">
        <v>3</v>
      </c>
      <c r="V65" s="13">
        <v>5</v>
      </c>
      <c r="W65" s="14">
        <v>8</v>
      </c>
      <c r="X65" s="34">
        <f>IF(OR(LEN($I$11)=0,LEN($J$11)=0),"",IF(OR($I$11="-",$J$11="-"),0,IF($I$11=$J$11,2,IF($I$11&gt;$J$11,1,3))))</f>
      </c>
      <c r="Y65" s="20">
        <f>IF(OR(LEN($I$11)=0,LEN($J$11)=0,LEN(N65)=0,LEN(O65)=0,LEN(P65)=0,LEN(U65)=0,LEN(V65)=0,LEN(W65)=0),0,1)</f>
        <v>0</v>
      </c>
      <c r="Z65" s="58"/>
      <c r="AA65" s="59"/>
    </row>
    <row r="66" spans="3:27" ht="13.5" customHeight="1" thickBot="1"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164"/>
      <c r="N66" s="122" t="s">
        <v>70</v>
      </c>
      <c r="O66" s="123"/>
      <c r="P66" s="124"/>
      <c r="Q66" s="37"/>
      <c r="R66" s="37"/>
      <c r="S66" s="37"/>
      <c r="T66" s="91"/>
      <c r="U66" s="122" t="s">
        <v>99</v>
      </c>
      <c r="V66" s="123"/>
      <c r="W66" s="124"/>
      <c r="X66" s="56"/>
      <c r="Y66" s="56"/>
      <c r="Z66" s="104" t="str">
        <f>IF(OR(LEN(N66)=0,N66="Игрок 6")," ",N66)</f>
        <v>Игрок 8</v>
      </c>
      <c r="AA66" s="105" t="str">
        <f>IF(OR(LEN(U66)=0,U66="Игрок 6")," ",U66)</f>
        <v>Mc2j</v>
      </c>
    </row>
    <row r="67" spans="3:27" ht="13.5" customHeight="1" thickBot="1"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164"/>
      <c r="N67" s="136" t="s">
        <v>0</v>
      </c>
      <c r="O67" s="136"/>
      <c r="P67" s="137"/>
      <c r="Q67" s="99" t="s">
        <v>13</v>
      </c>
      <c r="R67" s="74" t="s">
        <v>7</v>
      </c>
      <c r="S67" s="75"/>
      <c r="T67" s="99" t="s">
        <v>13</v>
      </c>
      <c r="U67" s="136" t="s">
        <v>0</v>
      </c>
      <c r="V67" s="136"/>
      <c r="W67" s="137"/>
      <c r="X67" s="56"/>
      <c r="Y67" s="56"/>
      <c r="Z67" s="147" t="s">
        <v>14</v>
      </c>
      <c r="AA67" s="148"/>
    </row>
    <row r="68" spans="3:27" ht="13.5" customHeight="1"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164"/>
      <c r="N68" s="8"/>
      <c r="O68" s="8"/>
      <c r="P68" s="9"/>
      <c r="Q68" s="10" t="str">
        <f>IF(X68=0,0,IF(X68=1,N68,IF(X68=2,O68,IF(X68=3,P68," "))))</f>
        <v> </v>
      </c>
      <c r="R68" s="76"/>
      <c r="S68" s="77"/>
      <c r="T68" s="10" t="str">
        <f>IF(X68=0,0,IF(X68=1,U68,IF(X68=2,V68,IF(X68=3,W68," "))))</f>
        <v> </v>
      </c>
      <c r="U68" s="8">
        <v>6</v>
      </c>
      <c r="V68" s="8">
        <v>3</v>
      </c>
      <c r="W68" s="9">
        <v>2</v>
      </c>
      <c r="X68" s="33">
        <f>IF(OR(LEN($I$5)=0,LEN($J$5)=0),"",IF(OR($I$5="-",$J$5="-"),0,IF($I$5=$J$5,2,IF($I$5&gt;$J$5,1,3))))</f>
      </c>
      <c r="Y68" s="22">
        <f>IF(OR(LEN($I$5)=0,LEN($J$5)=0,LEN(N68)=0,LEN(O68)=0,LEN(P68)=0,LEN(U68)=0,LEN(V68)=0,LEN(W68)=0),0,1)</f>
        <v>0</v>
      </c>
      <c r="Z68" s="106">
        <f>SUM(Q68:Q70,Q72:Q74)</f>
        <v>0</v>
      </c>
      <c r="AA68" s="107">
        <f>SUM(T68:T70,T72:T74)</f>
        <v>0</v>
      </c>
    </row>
    <row r="69" spans="3:27" ht="13.5" customHeight="1"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164"/>
      <c r="N69" s="8"/>
      <c r="O69" s="8"/>
      <c r="P69" s="9"/>
      <c r="Q69" s="10" t="str">
        <f>IF(X69=0,0,IF(X69=1,N69,IF(X69=2,O69,IF(X69=3,P69," "))))</f>
        <v> </v>
      </c>
      <c r="R69" s="76"/>
      <c r="S69" s="77"/>
      <c r="T69" s="10" t="str">
        <f>IF(X69=0,0,IF(X69=1,U69,IF(X69=2,V69,IF(X69=3,W69," "))))</f>
        <v> </v>
      </c>
      <c r="U69" s="8">
        <v>7</v>
      </c>
      <c r="V69" s="8">
        <v>9</v>
      </c>
      <c r="W69" s="9">
        <v>5</v>
      </c>
      <c r="X69" s="4">
        <f>IF(OR(LEN($I$6)=0,LEN($J$6)=0),"",IF(OR($I$6="-",$J$6="-"),0,IF($I$6=$J$6,2,IF($I$6&gt;$J$6,1,3))))</f>
      </c>
      <c r="Y69" s="5">
        <f>IF(OR(LEN($I$6)=0,LEN($J$6)=0,LEN(N69)=0,LEN(O69)=0,LEN(P69)=0,LEN(U69)=0,LEN(V69)=0,LEN(W69)=0),0,1)</f>
        <v>0</v>
      </c>
      <c r="Z69" s="166"/>
      <c r="AA69" s="167"/>
    </row>
    <row r="70" spans="3:27" ht="13.5" customHeight="1" thickBot="1"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164"/>
      <c r="N70" s="8"/>
      <c r="O70" s="8"/>
      <c r="P70" s="9"/>
      <c r="Q70" s="10" t="str">
        <f>IF(X70=0,0,IF(X70=1,N70,IF(X70=2,O70,IF(X70=3,P70," "))))</f>
        <v> </v>
      </c>
      <c r="R70" s="76"/>
      <c r="S70" s="77"/>
      <c r="T70" s="10" t="str">
        <f>IF(X70=0,0,IF(X70=1,U70,IF(X70=2,V70,IF(X70=3,W70," "))))</f>
        <v> </v>
      </c>
      <c r="U70" s="8">
        <v>8</v>
      </c>
      <c r="V70" s="8">
        <v>4</v>
      </c>
      <c r="W70" s="9">
        <v>1</v>
      </c>
      <c r="X70" s="4">
        <f>IF(OR(LEN($I$7)=0,LEN($J$7)=0),"",IF(OR($I$7="-",$J$7="-"),0,IF($I$7=$J$7,2,IF($I$7&gt;$J$7,1,3))))</f>
      </c>
      <c r="Y70" s="5">
        <f>IF(OR(LEN($I$7)=0,LEN($J$7)=0,LEN(N70)=0,LEN(O70)=0,LEN(P70)=0,LEN(U70)=0,LEN(V70)=0,LEN(W70)=0),0,1)</f>
        <v>0</v>
      </c>
      <c r="Z70" s="102"/>
      <c r="AA70" s="103"/>
    </row>
    <row r="71" spans="3:27" ht="13.5" customHeight="1" thickBot="1"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164"/>
      <c r="N71" s="145" t="s">
        <v>1</v>
      </c>
      <c r="O71" s="145"/>
      <c r="P71" s="146"/>
      <c r="Q71" s="21"/>
      <c r="R71" s="78"/>
      <c r="S71" s="103"/>
      <c r="T71" s="21"/>
      <c r="U71" s="145" t="s">
        <v>1</v>
      </c>
      <c r="V71" s="145"/>
      <c r="W71" s="146"/>
      <c r="X71" s="42"/>
      <c r="Y71" s="43"/>
      <c r="Z71" s="168"/>
      <c r="AA71" s="169"/>
    </row>
    <row r="72" spans="3:27" ht="13.5" customHeight="1"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164"/>
      <c r="N72" s="8"/>
      <c r="O72" s="8"/>
      <c r="P72" s="9"/>
      <c r="Q72" s="10" t="str">
        <f>IF(X72=0,0,IF(X72=1,N72,IF(X72=2,O72,IF(X72=3,P72," "))))</f>
        <v> </v>
      </c>
      <c r="R72" s="76"/>
      <c r="S72" s="77"/>
      <c r="T72" s="10" t="str">
        <f>IF(X72=0,0,IF(X72=1,U72,IF(X72=2,V72,IF(X72=3,W72," "))))</f>
        <v> </v>
      </c>
      <c r="U72" s="8">
        <v>1</v>
      </c>
      <c r="V72" s="8">
        <v>7</v>
      </c>
      <c r="W72" s="9">
        <v>9</v>
      </c>
      <c r="X72" s="4">
        <f>IF(OR(LEN($I$9)=0,LEN($J$9)=0),"",IF(OR($I$9="-",$J$9="-"),0,IF($I$9=$J$9,2,IF($I$9&gt;$J$9,1,3))))</f>
      </c>
      <c r="Y72" s="22">
        <f>IF(OR(LEN($I$9)=0,LEN($J$9)=0,LEN(N72)=0,LEN(O72)=0,LEN(P72)=0,LEN(U72)=0,LEN(V72)=0,LEN(W72)=0),0,1)</f>
        <v>0</v>
      </c>
      <c r="Z72" s="102"/>
      <c r="AA72" s="103"/>
    </row>
    <row r="73" spans="3:27" ht="13.5" customHeight="1"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164"/>
      <c r="N73" s="8"/>
      <c r="O73" s="8"/>
      <c r="P73" s="9"/>
      <c r="Q73" s="10" t="str">
        <f>IF(X73=0,0,IF(X73=1,N73,IF(X73=2,O73,IF(X73=3,P73," "))))</f>
        <v> </v>
      </c>
      <c r="R73" s="76"/>
      <c r="S73" s="77"/>
      <c r="T73" s="10" t="str">
        <f>IF(X73=0,0,IF(X73=1,U73,IF(X73=2,V73,IF(X73=3,W73," "))))</f>
        <v> </v>
      </c>
      <c r="U73" s="8">
        <v>5</v>
      </c>
      <c r="V73" s="8">
        <v>4</v>
      </c>
      <c r="W73" s="9">
        <v>3</v>
      </c>
      <c r="X73" s="4">
        <f>IF(OR(LEN($I$10)=0,LEN($J$10)=0),"",IF(OR($I$10="-",$J$10="-"),0,IF($I$10=$J$10,2,IF($I$10&gt;$J$10,1,3))))</f>
      </c>
      <c r="Y73" s="5">
        <f>IF(OR(LEN($I$10)=0,LEN($J$10)=0,LEN(N73)=0,LEN(O73)=0,LEN(P73)=0,LEN(U73)=0,LEN(V73)=0,LEN(W73)=0),0,1)</f>
        <v>0</v>
      </c>
      <c r="Z73" s="56"/>
      <c r="AA73" s="57"/>
    </row>
    <row r="74" spans="3:27" ht="13.5" customHeight="1" thickBot="1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165"/>
      <c r="N74" s="13"/>
      <c r="O74" s="13"/>
      <c r="P74" s="14"/>
      <c r="Q74" s="12" t="str">
        <f>IF(X74=0,0,IF(X74=1,N74,IF(X74=2,O74,IF(X74=3,P74," "))))</f>
        <v> </v>
      </c>
      <c r="R74" s="79"/>
      <c r="S74" s="80"/>
      <c r="T74" s="18" t="str">
        <f>IF(X74=0,0,IF(X74=1,U74,IF(X74=2,V74,IF(X74=3,W74," "))))</f>
        <v> </v>
      </c>
      <c r="U74" s="13">
        <v>8</v>
      </c>
      <c r="V74" s="13">
        <v>6</v>
      </c>
      <c r="W74" s="14">
        <v>2</v>
      </c>
      <c r="X74" s="34">
        <f>IF(OR(LEN($I$11)=0,LEN($J$11)=0),"",IF(OR($I$11="-",$J$11="-"),0,IF($I$11=$J$11,2,IF($I$11&gt;$J$11,1,3))))</f>
      </c>
      <c r="Y74" s="20">
        <f>IF(OR(LEN($I$11)=0,LEN($J$11)=0,LEN(N74)=0,LEN(O74)=0,LEN(P74)=0,LEN(U74)=0,LEN(V74)=0,LEN(W74)=0),0,1)</f>
        <v>0</v>
      </c>
      <c r="Z74" s="58"/>
      <c r="AA74" s="59"/>
    </row>
  </sheetData>
  <sheetProtection/>
  <mergeCells count="96">
    <mergeCell ref="C9:G9"/>
    <mergeCell ref="C10:G10"/>
    <mergeCell ref="Z13:AA13"/>
    <mergeCell ref="Z15:AA15"/>
    <mergeCell ref="N12:P12"/>
    <mergeCell ref="N4:P4"/>
    <mergeCell ref="U4:W4"/>
    <mergeCell ref="Z4:AA4"/>
    <mergeCell ref="Z6:AA6"/>
    <mergeCell ref="C15:G15"/>
    <mergeCell ref="C4:G4"/>
    <mergeCell ref="R4:S4"/>
    <mergeCell ref="I4:J4"/>
    <mergeCell ref="N8:P8"/>
    <mergeCell ref="U8:W8"/>
    <mergeCell ref="C5:G5"/>
    <mergeCell ref="C6:G6"/>
    <mergeCell ref="C7:G7"/>
    <mergeCell ref="C8:G8"/>
    <mergeCell ref="N26:P26"/>
    <mergeCell ref="N3:P3"/>
    <mergeCell ref="U3:W3"/>
    <mergeCell ref="U2:W2"/>
    <mergeCell ref="C3:G3"/>
    <mergeCell ref="U26:W26"/>
    <mergeCell ref="R22:S22"/>
    <mergeCell ref="N2:P2"/>
    <mergeCell ref="C11:G11"/>
    <mergeCell ref="C13:G13"/>
    <mergeCell ref="N13:P13"/>
    <mergeCell ref="U13:W13"/>
    <mergeCell ref="N17:P17"/>
    <mergeCell ref="U17:W17"/>
    <mergeCell ref="R13:S13"/>
    <mergeCell ref="N21:P21"/>
    <mergeCell ref="U21:W21"/>
    <mergeCell ref="U35:W35"/>
    <mergeCell ref="R31:S31"/>
    <mergeCell ref="N39:P39"/>
    <mergeCell ref="U39:W39"/>
    <mergeCell ref="N30:P30"/>
    <mergeCell ref="U30:W30"/>
    <mergeCell ref="Z26:AA26"/>
    <mergeCell ref="Z31:AA31"/>
    <mergeCell ref="Z33:AA33"/>
    <mergeCell ref="N40:P40"/>
    <mergeCell ref="U40:W40"/>
    <mergeCell ref="N22:P22"/>
    <mergeCell ref="U22:W22"/>
    <mergeCell ref="N31:P31"/>
    <mergeCell ref="U31:W31"/>
    <mergeCell ref="N35:P35"/>
    <mergeCell ref="N49:P49"/>
    <mergeCell ref="U49:W49"/>
    <mergeCell ref="N53:P53"/>
    <mergeCell ref="U53:W53"/>
    <mergeCell ref="N44:P44"/>
    <mergeCell ref="U44:W44"/>
    <mergeCell ref="N48:P48"/>
    <mergeCell ref="U48:W48"/>
    <mergeCell ref="C2:G2"/>
    <mergeCell ref="Z51:AA51"/>
    <mergeCell ref="Z17:AA17"/>
    <mergeCell ref="Z8:AA8"/>
    <mergeCell ref="U12:W12"/>
    <mergeCell ref="Z22:AA22"/>
    <mergeCell ref="Z24:AA24"/>
    <mergeCell ref="M3:M38"/>
    <mergeCell ref="Z35:AA35"/>
    <mergeCell ref="Z40:AA40"/>
    <mergeCell ref="N62:P62"/>
    <mergeCell ref="U62:W62"/>
    <mergeCell ref="Z62:AA62"/>
    <mergeCell ref="C12:F12"/>
    <mergeCell ref="C14:F14"/>
    <mergeCell ref="C16:F16"/>
    <mergeCell ref="Z53:AA53"/>
    <mergeCell ref="Z42:AA42"/>
    <mergeCell ref="Z44:AA44"/>
    <mergeCell ref="Z49:AA49"/>
    <mergeCell ref="N57:P57"/>
    <mergeCell ref="U57:W57"/>
    <mergeCell ref="N58:P58"/>
    <mergeCell ref="U58:W58"/>
    <mergeCell ref="Z58:AA58"/>
    <mergeCell ref="Z60:AA60"/>
    <mergeCell ref="N71:P71"/>
    <mergeCell ref="U71:W71"/>
    <mergeCell ref="Z71:AA71"/>
    <mergeCell ref="M39:M74"/>
    <mergeCell ref="N66:P66"/>
    <mergeCell ref="U66:W66"/>
    <mergeCell ref="N67:P67"/>
    <mergeCell ref="U67:W67"/>
    <mergeCell ref="Z67:AA67"/>
    <mergeCell ref="Z69:AA69"/>
  </mergeCells>
  <dataValidations count="2">
    <dataValidation type="list" allowBlank="1" showInputMessage="1" sqref="N2 U2">
      <formula1>К</formula1>
    </dataValidation>
    <dataValidation type="list" allowBlank="1" showInputMessage="1" sqref="N48:P48 N57:P57 N66:P66 N39:P39 N30:P30 N21:P21 N12:P12 N3:P3 U48:W48 U57:W57 U66:W66 U39:W39 U30:W30 U21:W21 U12:W12 U3:W3">
      <formula1>И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L8 R18:S21 R27:S30 R23:S25 R32:S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Белянский Сергей</dc:creator>
  <cp:keywords/>
  <dc:description/>
  <cp:lastModifiedBy>Admin</cp:lastModifiedBy>
  <cp:lastPrinted>2009-07-25T09:34:47Z</cp:lastPrinted>
  <dcterms:created xsi:type="dcterms:W3CDTF">2006-06-03T07:50:48Z</dcterms:created>
  <dcterms:modified xsi:type="dcterms:W3CDTF">2011-09-02T10:13:35Z</dcterms:modified>
  <cp:category/>
  <cp:version/>
  <cp:contentType/>
  <cp:contentStatus/>
</cp:coreProperties>
</file>